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 activeTab="1"/>
  </bookViews>
  <sheets>
    <sheet name="top25" sheetId="23" r:id="rId1"/>
    <sheet name="Negtgel" sheetId="22" r:id="rId2"/>
  </sheets>
  <calcPr calcId="145621"/>
</workbook>
</file>

<file path=xl/calcChain.xml><?xml version="1.0" encoding="utf-8"?>
<calcChain xmlns="http://schemas.openxmlformats.org/spreadsheetml/2006/main">
  <c r="C16" i="23" l="1"/>
  <c r="C17" i="23"/>
  <c r="C18" i="23"/>
  <c r="C19" i="23"/>
  <c r="C15" i="23"/>
  <c r="C20" i="23"/>
  <c r="C21" i="23"/>
  <c r="C22" i="23"/>
  <c r="C23" i="23"/>
  <c r="C24" i="23"/>
  <c r="C25" i="23"/>
  <c r="AB54" i="23"/>
  <c r="AB53" i="23"/>
  <c r="AA54" i="23"/>
  <c r="AA53" i="23"/>
  <c r="Z54" i="23"/>
  <c r="Y54" i="23"/>
  <c r="W54" i="23"/>
  <c r="W53" i="23"/>
  <c r="X54" i="23"/>
  <c r="X53" i="23"/>
  <c r="V54" i="23"/>
  <c r="U54" i="23"/>
  <c r="T54" i="23"/>
  <c r="T53" i="23"/>
  <c r="S54" i="23"/>
  <c r="S53" i="23"/>
  <c r="R54" i="23"/>
  <c r="Q54" i="23"/>
  <c r="P54" i="23"/>
  <c r="P53" i="23"/>
  <c r="O54" i="23"/>
  <c r="O53" i="23"/>
  <c r="N54" i="23"/>
  <c r="M54" i="23"/>
  <c r="L54" i="23"/>
  <c r="L53" i="23"/>
  <c r="K54" i="23"/>
  <c r="K53" i="23"/>
  <c r="J54" i="23"/>
  <c r="I54" i="23"/>
  <c r="H54" i="23"/>
  <c r="H53" i="23"/>
  <c r="G54" i="23"/>
  <c r="G53" i="23"/>
  <c r="F54" i="23"/>
  <c r="E54" i="23"/>
  <c r="D54" i="23"/>
  <c r="D53" i="23"/>
  <c r="Z53" i="23"/>
  <c r="Y53" i="23"/>
  <c r="V53" i="23"/>
  <c r="U53" i="23"/>
  <c r="R53" i="23"/>
  <c r="Q53" i="23"/>
  <c r="N53" i="23"/>
  <c r="M53" i="23"/>
  <c r="J53" i="23"/>
  <c r="I53" i="23"/>
  <c r="F53" i="23"/>
  <c r="E53" i="23"/>
  <c r="AB47" i="23"/>
  <c r="AA47" i="23"/>
  <c r="Z47" i="23"/>
  <c r="Y47" i="23"/>
  <c r="W47" i="23"/>
  <c r="X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AB44" i="23"/>
  <c r="AA44" i="23"/>
  <c r="Z44" i="23"/>
  <c r="Y44" i="23"/>
  <c r="W44" i="23"/>
  <c r="X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AB41" i="23"/>
  <c r="AA41" i="23"/>
  <c r="Z41" i="23"/>
  <c r="Y41" i="23"/>
  <c r="W41" i="23"/>
  <c r="X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AB37" i="23"/>
  <c r="AA37" i="23"/>
  <c r="Z37" i="23"/>
  <c r="Y37" i="23"/>
  <c r="W37" i="23"/>
  <c r="X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AB26" i="23"/>
  <c r="AA26" i="23"/>
  <c r="Z26" i="23"/>
  <c r="Y26" i="23"/>
  <c r="W26" i="23"/>
  <c r="X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AB15" i="23"/>
  <c r="AA15" i="23"/>
  <c r="Z15" i="23"/>
  <c r="Y15" i="23"/>
  <c r="W15" i="23"/>
  <c r="X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55" i="23"/>
  <c r="C54" i="23"/>
  <c r="C53" i="23"/>
  <c r="C52" i="23"/>
  <c r="C51" i="23"/>
  <c r="C47" i="23"/>
  <c r="C50" i="23"/>
  <c r="C49" i="23"/>
  <c r="C48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F41" i="22"/>
  <c r="C20" i="22"/>
  <c r="C19" i="22"/>
  <c r="D26" i="22"/>
  <c r="C42" i="22"/>
  <c r="C27" i="22"/>
  <c r="C48" i="22"/>
  <c r="C47" i="22"/>
  <c r="D54" i="22"/>
  <c r="E54" i="22"/>
  <c r="F54" i="22"/>
  <c r="G54" i="22"/>
  <c r="G53" i="22"/>
  <c r="H54" i="22"/>
  <c r="I54" i="22"/>
  <c r="J54" i="22"/>
  <c r="K54" i="22"/>
  <c r="K53" i="22"/>
  <c r="L54" i="22"/>
  <c r="M54" i="22"/>
  <c r="N54" i="22"/>
  <c r="O54" i="22"/>
  <c r="O53" i="22"/>
  <c r="P54" i="22"/>
  <c r="Q54" i="22"/>
  <c r="R54" i="22"/>
  <c r="S54" i="22"/>
  <c r="S53" i="22"/>
  <c r="T54" i="22"/>
  <c r="U54" i="22"/>
  <c r="V54" i="22"/>
  <c r="W54" i="22"/>
  <c r="W53" i="22"/>
  <c r="X54" i="22"/>
  <c r="Y54" i="22"/>
  <c r="Z54" i="22"/>
  <c r="AA54" i="22"/>
  <c r="AA53" i="22"/>
  <c r="AB54" i="22"/>
  <c r="AC54" i="22"/>
  <c r="AD54" i="22"/>
  <c r="AE54" i="22"/>
  <c r="AE53" i="22"/>
  <c r="AF54" i="22"/>
  <c r="AG54" i="22"/>
  <c r="AH54" i="22"/>
  <c r="AI54" i="22"/>
  <c r="AI53" i="22"/>
  <c r="AJ54" i="22"/>
  <c r="AK54" i="22"/>
  <c r="AL54" i="22"/>
  <c r="AM54" i="22"/>
  <c r="AM53" i="22"/>
  <c r="AN54" i="22"/>
  <c r="AO54" i="22"/>
  <c r="AP54" i="22"/>
  <c r="AQ54" i="22"/>
  <c r="AQ53" i="22"/>
  <c r="AR54" i="22"/>
  <c r="AS54" i="22"/>
  <c r="AT54" i="22"/>
  <c r="AU54" i="22"/>
  <c r="AU53" i="22"/>
  <c r="AV54" i="22"/>
  <c r="AW54" i="22"/>
  <c r="AX54" i="22"/>
  <c r="AY54" i="22"/>
  <c r="AY53" i="22"/>
  <c r="AZ54" i="22"/>
  <c r="BA54" i="22"/>
  <c r="BB54" i="22"/>
  <c r="BC54" i="22"/>
  <c r="BC53" i="22"/>
  <c r="BD54" i="22"/>
  <c r="BE54" i="22"/>
  <c r="BF54" i="22"/>
  <c r="BG54" i="22"/>
  <c r="BG53" i="22"/>
  <c r="BH54" i="22"/>
  <c r="BI54" i="22"/>
  <c r="BJ54" i="22"/>
  <c r="BK54" i="22"/>
  <c r="BK53" i="22"/>
  <c r="BL54" i="22"/>
  <c r="BM54" i="22"/>
  <c r="BN54" i="22"/>
  <c r="BO54" i="22"/>
  <c r="BO53" i="22"/>
  <c r="BP54" i="22"/>
  <c r="BQ54" i="22"/>
  <c r="BR54" i="22"/>
  <c r="BS54" i="22"/>
  <c r="BS53" i="22"/>
  <c r="BT54" i="22"/>
  <c r="BU54" i="22"/>
  <c r="BV54" i="22"/>
  <c r="BW54" i="22"/>
  <c r="BW53" i="22"/>
  <c r="BX54" i="22"/>
  <c r="BY54" i="22"/>
  <c r="BZ54" i="22"/>
  <c r="CA54" i="22"/>
  <c r="CA53" i="22"/>
  <c r="CB54" i="22"/>
  <c r="CC54" i="22"/>
  <c r="CD54" i="22"/>
  <c r="CE54" i="22"/>
  <c r="CE53" i="22"/>
  <c r="CF54" i="22"/>
  <c r="CG54" i="22"/>
  <c r="CH54" i="22"/>
  <c r="CI54" i="22"/>
  <c r="CI53" i="22"/>
  <c r="CJ54" i="22"/>
  <c r="CK54" i="22"/>
  <c r="CL54" i="22"/>
  <c r="CM54" i="22"/>
  <c r="CM53" i="22"/>
  <c r="CN54" i="22"/>
  <c r="CO54" i="22"/>
  <c r="CP54" i="22"/>
  <c r="CQ54" i="22"/>
  <c r="CQ53" i="22"/>
  <c r="CR54" i="22"/>
  <c r="CS54" i="22"/>
  <c r="CT54" i="22"/>
  <c r="CU54" i="22"/>
  <c r="CU53" i="22"/>
  <c r="CV54" i="22"/>
  <c r="CW54" i="22"/>
  <c r="CX54" i="22"/>
  <c r="CY54" i="22"/>
  <c r="CY53" i="22"/>
  <c r="CZ54" i="22"/>
  <c r="DA54" i="22"/>
  <c r="DB54" i="22"/>
  <c r="DC54" i="22"/>
  <c r="DC53" i="22"/>
  <c r="DD54" i="22"/>
  <c r="DE54" i="22"/>
  <c r="DF54" i="22"/>
  <c r="DG54" i="22"/>
  <c r="DG53" i="22"/>
  <c r="DH54" i="22"/>
  <c r="DI54" i="22"/>
  <c r="DJ54" i="22"/>
  <c r="DK54" i="22"/>
  <c r="DK53" i="22"/>
  <c r="DL54" i="22"/>
  <c r="DM54" i="22"/>
  <c r="DN54" i="22"/>
  <c r="DO54" i="22"/>
  <c r="DO53" i="22"/>
  <c r="DP54" i="22"/>
  <c r="DQ54" i="22"/>
  <c r="DR54" i="22"/>
  <c r="DS54" i="22"/>
  <c r="DS53" i="22"/>
  <c r="DT54" i="22"/>
  <c r="DU54" i="22"/>
  <c r="DV54" i="22"/>
  <c r="DW54" i="22"/>
  <c r="DW53" i="22"/>
  <c r="DX54" i="22"/>
  <c r="DY54" i="22"/>
  <c r="DZ54" i="22"/>
  <c r="EA54" i="22"/>
  <c r="EA53" i="22"/>
  <c r="EB54" i="22"/>
  <c r="EC54" i="22"/>
  <c r="ED54" i="22"/>
  <c r="EE54" i="22"/>
  <c r="EE53" i="22"/>
  <c r="EF54" i="22"/>
  <c r="EG54" i="22"/>
  <c r="EH54" i="22"/>
  <c r="EI54" i="22"/>
  <c r="EI53" i="22"/>
  <c r="EJ54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AF47" i="22"/>
  <c r="AG47" i="22"/>
  <c r="AH47" i="22"/>
  <c r="AI47" i="22"/>
  <c r="AJ47" i="22"/>
  <c r="AK47" i="22"/>
  <c r="AL47" i="22"/>
  <c r="AM47" i="22"/>
  <c r="AN47" i="22"/>
  <c r="AO47" i="22"/>
  <c r="AP47" i="22"/>
  <c r="AQ47" i="22"/>
  <c r="AR47" i="22"/>
  <c r="AS47" i="22"/>
  <c r="AT47" i="22"/>
  <c r="AU47" i="22"/>
  <c r="AV47" i="22"/>
  <c r="AW47" i="22"/>
  <c r="AX47" i="22"/>
  <c r="AY47" i="22"/>
  <c r="AZ47" i="22"/>
  <c r="BA47" i="22"/>
  <c r="BB47" i="22"/>
  <c r="BC47" i="22"/>
  <c r="BD47" i="22"/>
  <c r="BE47" i="22"/>
  <c r="BF47" i="22"/>
  <c r="BG47" i="22"/>
  <c r="BH47" i="22"/>
  <c r="BI47" i="22"/>
  <c r="BJ47" i="22"/>
  <c r="BK47" i="22"/>
  <c r="BL47" i="22"/>
  <c r="BM47" i="22"/>
  <c r="BN47" i="22"/>
  <c r="BO47" i="22"/>
  <c r="BP47" i="22"/>
  <c r="BQ47" i="22"/>
  <c r="BR47" i="22"/>
  <c r="BS47" i="22"/>
  <c r="BT47" i="22"/>
  <c r="BU47" i="22"/>
  <c r="BV47" i="22"/>
  <c r="BW47" i="22"/>
  <c r="BX47" i="22"/>
  <c r="BY47" i="22"/>
  <c r="BZ47" i="22"/>
  <c r="CA47" i="22"/>
  <c r="CB47" i="22"/>
  <c r="CC47" i="22"/>
  <c r="CD47" i="22"/>
  <c r="CE47" i="22"/>
  <c r="CF47" i="22"/>
  <c r="CG47" i="22"/>
  <c r="CH47" i="22"/>
  <c r="CI47" i="22"/>
  <c r="CJ47" i="22"/>
  <c r="CK47" i="22"/>
  <c r="CL47" i="22"/>
  <c r="CM47" i="22"/>
  <c r="CN47" i="22"/>
  <c r="CO47" i="22"/>
  <c r="CP47" i="22"/>
  <c r="CQ47" i="22"/>
  <c r="CR47" i="22"/>
  <c r="CS47" i="22"/>
  <c r="CT47" i="22"/>
  <c r="CU47" i="22"/>
  <c r="CV47" i="22"/>
  <c r="CW47" i="22"/>
  <c r="CX47" i="22"/>
  <c r="CY47" i="22"/>
  <c r="CZ47" i="22"/>
  <c r="DA47" i="22"/>
  <c r="DB47" i="22"/>
  <c r="DC47" i="22"/>
  <c r="DD47" i="22"/>
  <c r="DE47" i="22"/>
  <c r="DF47" i="22"/>
  <c r="DG47" i="22"/>
  <c r="DH47" i="22"/>
  <c r="DI47" i="22"/>
  <c r="DJ47" i="22"/>
  <c r="DK47" i="22"/>
  <c r="DL47" i="22"/>
  <c r="DM47" i="22"/>
  <c r="DN47" i="22"/>
  <c r="DO47" i="22"/>
  <c r="DP47" i="22"/>
  <c r="DQ47" i="22"/>
  <c r="DR47" i="22"/>
  <c r="DS47" i="22"/>
  <c r="DT47" i="22"/>
  <c r="DU47" i="22"/>
  <c r="DV47" i="22"/>
  <c r="DW47" i="22"/>
  <c r="DX47" i="22"/>
  <c r="DY47" i="22"/>
  <c r="DZ47" i="22"/>
  <c r="EA47" i="22"/>
  <c r="EB47" i="22"/>
  <c r="EC47" i="22"/>
  <c r="ED47" i="22"/>
  <c r="EE47" i="22"/>
  <c r="EF47" i="22"/>
  <c r="EG47" i="22"/>
  <c r="EH47" i="22"/>
  <c r="EI47" i="22"/>
  <c r="EJ47" i="22"/>
  <c r="C45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AF44" i="22"/>
  <c r="AG44" i="22"/>
  <c r="AH44" i="22"/>
  <c r="AI44" i="22"/>
  <c r="AJ44" i="22"/>
  <c r="AK44" i="22"/>
  <c r="AL44" i="22"/>
  <c r="AM44" i="22"/>
  <c r="AN44" i="22"/>
  <c r="AO44" i="22"/>
  <c r="AP44" i="22"/>
  <c r="AQ44" i="22"/>
  <c r="AR44" i="22"/>
  <c r="AS44" i="22"/>
  <c r="AT44" i="22"/>
  <c r="AU44" i="22"/>
  <c r="AV44" i="22"/>
  <c r="AW44" i="22"/>
  <c r="AX44" i="22"/>
  <c r="AY44" i="22"/>
  <c r="AZ44" i="22"/>
  <c r="BA44" i="22"/>
  <c r="BB44" i="22"/>
  <c r="BC44" i="22"/>
  <c r="BD44" i="22"/>
  <c r="BE44" i="22"/>
  <c r="BF44" i="22"/>
  <c r="BG44" i="22"/>
  <c r="BH44" i="22"/>
  <c r="BI44" i="22"/>
  <c r="BJ44" i="22"/>
  <c r="BK44" i="22"/>
  <c r="BL44" i="22"/>
  <c r="BM44" i="22"/>
  <c r="BN44" i="22"/>
  <c r="BO44" i="22"/>
  <c r="BP44" i="22"/>
  <c r="BQ44" i="22"/>
  <c r="BR44" i="22"/>
  <c r="BS44" i="22"/>
  <c r="BT44" i="22"/>
  <c r="BU44" i="22"/>
  <c r="BV44" i="22"/>
  <c r="BW44" i="22"/>
  <c r="BX44" i="22"/>
  <c r="BY44" i="22"/>
  <c r="BZ44" i="22"/>
  <c r="CA44" i="22"/>
  <c r="CB44" i="22"/>
  <c r="CC44" i="22"/>
  <c r="CD44" i="22"/>
  <c r="CE44" i="22"/>
  <c r="CF44" i="22"/>
  <c r="CG44" i="22"/>
  <c r="CH44" i="22"/>
  <c r="CI44" i="22"/>
  <c r="CJ44" i="22"/>
  <c r="CK44" i="22"/>
  <c r="CL44" i="22"/>
  <c r="CM44" i="22"/>
  <c r="CN44" i="22"/>
  <c r="CO44" i="22"/>
  <c r="CP44" i="22"/>
  <c r="CQ44" i="22"/>
  <c r="CR44" i="22"/>
  <c r="CS44" i="22"/>
  <c r="CT44" i="22"/>
  <c r="CU44" i="22"/>
  <c r="CV44" i="22"/>
  <c r="CW44" i="22"/>
  <c r="CX44" i="22"/>
  <c r="CY44" i="22"/>
  <c r="CZ44" i="22"/>
  <c r="DA44" i="22"/>
  <c r="DB44" i="22"/>
  <c r="DC44" i="22"/>
  <c r="DD44" i="22"/>
  <c r="DE44" i="22"/>
  <c r="DF44" i="22"/>
  <c r="DG44" i="22"/>
  <c r="DH44" i="22"/>
  <c r="DI44" i="22"/>
  <c r="DJ44" i="22"/>
  <c r="DK44" i="22"/>
  <c r="DL44" i="22"/>
  <c r="DM44" i="22"/>
  <c r="DN44" i="22"/>
  <c r="DO44" i="22"/>
  <c r="DP44" i="22"/>
  <c r="DQ44" i="22"/>
  <c r="DR44" i="22"/>
  <c r="DS44" i="22"/>
  <c r="DT44" i="22"/>
  <c r="DU44" i="22"/>
  <c r="DV44" i="22"/>
  <c r="DW44" i="22"/>
  <c r="DX44" i="22"/>
  <c r="DY44" i="22"/>
  <c r="DZ44" i="22"/>
  <c r="EA44" i="22"/>
  <c r="EB44" i="22"/>
  <c r="EC44" i="22"/>
  <c r="ED44" i="22"/>
  <c r="EE44" i="22"/>
  <c r="EF44" i="22"/>
  <c r="EG44" i="22"/>
  <c r="EH44" i="22"/>
  <c r="EI44" i="22"/>
  <c r="EJ44" i="22"/>
  <c r="D41" i="22"/>
  <c r="E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AS41" i="22"/>
  <c r="AT41" i="22"/>
  <c r="AU41" i="22"/>
  <c r="AV41" i="22"/>
  <c r="AW41" i="22"/>
  <c r="AX41" i="22"/>
  <c r="AY41" i="22"/>
  <c r="AZ41" i="22"/>
  <c r="BA41" i="22"/>
  <c r="BB41" i="22"/>
  <c r="BC41" i="22"/>
  <c r="BD41" i="22"/>
  <c r="BE41" i="22"/>
  <c r="BF41" i="22"/>
  <c r="BG41" i="22"/>
  <c r="BH41" i="22"/>
  <c r="BI41" i="22"/>
  <c r="BJ41" i="22"/>
  <c r="BK41" i="22"/>
  <c r="BL41" i="22"/>
  <c r="BM41" i="22"/>
  <c r="BN41" i="22"/>
  <c r="BO41" i="22"/>
  <c r="BP41" i="22"/>
  <c r="BQ41" i="22"/>
  <c r="BR41" i="22"/>
  <c r="BS41" i="22"/>
  <c r="BT41" i="22"/>
  <c r="BU41" i="22"/>
  <c r="BV41" i="22"/>
  <c r="BW41" i="22"/>
  <c r="BX41" i="22"/>
  <c r="BY41" i="22"/>
  <c r="BZ41" i="22"/>
  <c r="CA41" i="22"/>
  <c r="CB41" i="22"/>
  <c r="CC41" i="22"/>
  <c r="CD41" i="22"/>
  <c r="CE41" i="22"/>
  <c r="CF41" i="22"/>
  <c r="CG41" i="22"/>
  <c r="CH41" i="22"/>
  <c r="CI41" i="22"/>
  <c r="CJ41" i="22"/>
  <c r="CK41" i="22"/>
  <c r="CL41" i="22"/>
  <c r="CM41" i="22"/>
  <c r="CN41" i="22"/>
  <c r="CO41" i="22"/>
  <c r="CP41" i="22"/>
  <c r="CQ41" i="22"/>
  <c r="CR41" i="22"/>
  <c r="CS41" i="22"/>
  <c r="CT41" i="22"/>
  <c r="CU41" i="22"/>
  <c r="CV41" i="22"/>
  <c r="CW41" i="22"/>
  <c r="CX41" i="22"/>
  <c r="CY41" i="22"/>
  <c r="CZ41" i="22"/>
  <c r="DA41" i="22"/>
  <c r="DB41" i="22"/>
  <c r="DC41" i="22"/>
  <c r="DD41" i="22"/>
  <c r="DE41" i="22"/>
  <c r="DF41" i="22"/>
  <c r="DG41" i="22"/>
  <c r="DH41" i="22"/>
  <c r="DI41" i="22"/>
  <c r="DJ41" i="22"/>
  <c r="DK41" i="22"/>
  <c r="DL41" i="22"/>
  <c r="DM41" i="22"/>
  <c r="DN41" i="22"/>
  <c r="DO41" i="22"/>
  <c r="DP41" i="22"/>
  <c r="DQ41" i="22"/>
  <c r="DR41" i="22"/>
  <c r="DS41" i="22"/>
  <c r="DT41" i="22"/>
  <c r="DU41" i="22"/>
  <c r="DV41" i="22"/>
  <c r="DW41" i="22"/>
  <c r="DX41" i="22"/>
  <c r="DY41" i="22"/>
  <c r="DZ41" i="22"/>
  <c r="EA41" i="22"/>
  <c r="EB41" i="22"/>
  <c r="EC41" i="22"/>
  <c r="ED41" i="22"/>
  <c r="EE41" i="22"/>
  <c r="EF41" i="22"/>
  <c r="EG41" i="22"/>
  <c r="EH41" i="22"/>
  <c r="EI41" i="22"/>
  <c r="EJ41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AK37" i="22"/>
  <c r="AL37" i="22"/>
  <c r="AM37" i="22"/>
  <c r="AN37" i="22"/>
  <c r="AO37" i="22"/>
  <c r="AP37" i="22"/>
  <c r="AQ37" i="22"/>
  <c r="AR37" i="22"/>
  <c r="AS37" i="22"/>
  <c r="AT37" i="22"/>
  <c r="AU37" i="22"/>
  <c r="AV37" i="22"/>
  <c r="AW37" i="22"/>
  <c r="AX37" i="22"/>
  <c r="AY37" i="22"/>
  <c r="AZ37" i="22"/>
  <c r="BA37" i="22"/>
  <c r="BB37" i="22"/>
  <c r="BC37" i="22"/>
  <c r="BD37" i="22"/>
  <c r="BE37" i="22"/>
  <c r="BF37" i="22"/>
  <c r="BG37" i="22"/>
  <c r="BH37" i="22"/>
  <c r="BI37" i="22"/>
  <c r="BJ37" i="22"/>
  <c r="BK37" i="22"/>
  <c r="BL37" i="22"/>
  <c r="BM37" i="22"/>
  <c r="BN37" i="22"/>
  <c r="BO37" i="22"/>
  <c r="BP37" i="22"/>
  <c r="BQ37" i="22"/>
  <c r="BR37" i="22"/>
  <c r="BS37" i="22"/>
  <c r="BT37" i="22"/>
  <c r="BU37" i="22"/>
  <c r="BV37" i="22"/>
  <c r="BW37" i="22"/>
  <c r="BX37" i="22"/>
  <c r="BY37" i="22"/>
  <c r="BZ37" i="22"/>
  <c r="CA37" i="22"/>
  <c r="CB37" i="22"/>
  <c r="CC37" i="22"/>
  <c r="CD37" i="22"/>
  <c r="CE37" i="22"/>
  <c r="CF37" i="22"/>
  <c r="CG37" i="22"/>
  <c r="CH37" i="22"/>
  <c r="CI37" i="22"/>
  <c r="CJ37" i="22"/>
  <c r="CK37" i="22"/>
  <c r="CL37" i="22"/>
  <c r="CM37" i="22"/>
  <c r="CN37" i="22"/>
  <c r="CO37" i="22"/>
  <c r="CP37" i="22"/>
  <c r="CQ37" i="22"/>
  <c r="CR37" i="22"/>
  <c r="CS37" i="22"/>
  <c r="CT37" i="22"/>
  <c r="CU37" i="22"/>
  <c r="CV37" i="22"/>
  <c r="CW37" i="22"/>
  <c r="CX37" i="22"/>
  <c r="CY37" i="22"/>
  <c r="CZ37" i="22"/>
  <c r="DA37" i="22"/>
  <c r="DB37" i="22"/>
  <c r="DC37" i="22"/>
  <c r="DD37" i="22"/>
  <c r="DE37" i="22"/>
  <c r="DF37" i="22"/>
  <c r="DG37" i="22"/>
  <c r="DH37" i="22"/>
  <c r="DI37" i="22"/>
  <c r="DJ37" i="22"/>
  <c r="DK37" i="22"/>
  <c r="DL37" i="22"/>
  <c r="DM37" i="22"/>
  <c r="DN37" i="22"/>
  <c r="DO37" i="22"/>
  <c r="DP37" i="22"/>
  <c r="DQ37" i="22"/>
  <c r="DR37" i="22"/>
  <c r="DS37" i="22"/>
  <c r="DT37" i="22"/>
  <c r="DU37" i="22"/>
  <c r="DV37" i="22"/>
  <c r="DW37" i="22"/>
  <c r="DX37" i="22"/>
  <c r="DY37" i="22"/>
  <c r="DZ37" i="22"/>
  <c r="EA37" i="22"/>
  <c r="EB37" i="22"/>
  <c r="EC37" i="22"/>
  <c r="ED37" i="22"/>
  <c r="EE37" i="22"/>
  <c r="EF37" i="22"/>
  <c r="EG37" i="22"/>
  <c r="EH37" i="22"/>
  <c r="EI37" i="22"/>
  <c r="EJ37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N26" i="22"/>
  <c r="BO26" i="22"/>
  <c r="BP26" i="22"/>
  <c r="BQ26" i="22"/>
  <c r="BR26" i="22"/>
  <c r="BT26" i="22"/>
  <c r="BU26" i="22"/>
  <c r="BV26" i="22"/>
  <c r="BW26" i="22"/>
  <c r="BX26" i="22"/>
  <c r="BY26" i="22"/>
  <c r="BZ26" i="22"/>
  <c r="CA26" i="22"/>
  <c r="CB26" i="22"/>
  <c r="CC26" i="22"/>
  <c r="CD26" i="22"/>
  <c r="CE26" i="22"/>
  <c r="CF26" i="22"/>
  <c r="CG26" i="22"/>
  <c r="CH26" i="22"/>
  <c r="CI26" i="22"/>
  <c r="CJ26" i="22"/>
  <c r="CK26" i="22"/>
  <c r="CL26" i="22"/>
  <c r="CM26" i="22"/>
  <c r="CN26" i="22"/>
  <c r="CO26" i="22"/>
  <c r="CP26" i="22"/>
  <c r="CQ26" i="22"/>
  <c r="CR26" i="22"/>
  <c r="CS26" i="22"/>
  <c r="CT26" i="22"/>
  <c r="CU26" i="22"/>
  <c r="CW26" i="22"/>
  <c r="CX26" i="22"/>
  <c r="CY26" i="22"/>
  <c r="CZ26" i="22"/>
  <c r="DA26" i="22"/>
  <c r="DB26" i="22"/>
  <c r="DC26" i="22"/>
  <c r="DD26" i="22"/>
  <c r="DE26" i="22"/>
  <c r="DF26" i="22"/>
  <c r="DG26" i="22"/>
  <c r="DH26" i="22"/>
  <c r="DI26" i="22"/>
  <c r="DJ26" i="22"/>
  <c r="DK26" i="22"/>
  <c r="DL26" i="22"/>
  <c r="DM26" i="22"/>
  <c r="DN26" i="22"/>
  <c r="DO26" i="22"/>
  <c r="DP26" i="22"/>
  <c r="DQ26" i="22"/>
  <c r="DR26" i="22"/>
  <c r="DS26" i="22"/>
  <c r="DT26" i="22"/>
  <c r="DU26" i="22"/>
  <c r="DV26" i="22"/>
  <c r="DW26" i="22"/>
  <c r="DX26" i="22"/>
  <c r="DY26" i="22"/>
  <c r="DZ26" i="22"/>
  <c r="EA26" i="22"/>
  <c r="EB26" i="22"/>
  <c r="EC26" i="22"/>
  <c r="ED26" i="22"/>
  <c r="EE26" i="22"/>
  <c r="EF26" i="22"/>
  <c r="EG26" i="22"/>
  <c r="EH26" i="22"/>
  <c r="EI26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AI15" i="22"/>
  <c r="AJ15" i="22"/>
  <c r="AK15" i="22"/>
  <c r="AL15" i="22"/>
  <c r="AM15" i="22"/>
  <c r="AN15" i="22"/>
  <c r="AO15" i="22"/>
  <c r="AP15" i="22"/>
  <c r="AQ15" i="22"/>
  <c r="AR15" i="22"/>
  <c r="AS15" i="22"/>
  <c r="AT15" i="22"/>
  <c r="AU15" i="22"/>
  <c r="AV15" i="22"/>
  <c r="AW15" i="22"/>
  <c r="AX15" i="22"/>
  <c r="AY15" i="22"/>
  <c r="AZ15" i="22"/>
  <c r="BA15" i="22"/>
  <c r="BB15" i="22"/>
  <c r="BC15" i="22"/>
  <c r="BD15" i="22"/>
  <c r="BE15" i="22"/>
  <c r="BF15" i="22"/>
  <c r="BG15" i="22"/>
  <c r="BH15" i="22"/>
  <c r="BI15" i="22"/>
  <c r="BJ15" i="22"/>
  <c r="BK15" i="22"/>
  <c r="BL15" i="22"/>
  <c r="BM15" i="22"/>
  <c r="BN15" i="22"/>
  <c r="BO15" i="22"/>
  <c r="BP15" i="22"/>
  <c r="BQ15" i="22"/>
  <c r="BR15" i="22"/>
  <c r="BS15" i="22"/>
  <c r="BT15" i="22"/>
  <c r="BU15" i="22"/>
  <c r="BV15" i="22"/>
  <c r="BW15" i="22"/>
  <c r="BX15" i="22"/>
  <c r="BY15" i="22"/>
  <c r="BZ15" i="22"/>
  <c r="CA15" i="22"/>
  <c r="CB15" i="22"/>
  <c r="CC15" i="22"/>
  <c r="CD15" i="22"/>
  <c r="CE15" i="22"/>
  <c r="CF15" i="22"/>
  <c r="CG15" i="22"/>
  <c r="CH15" i="22"/>
  <c r="CI15" i="22"/>
  <c r="CJ15" i="22"/>
  <c r="CK15" i="22"/>
  <c r="CL15" i="22"/>
  <c r="CM15" i="22"/>
  <c r="CN15" i="22"/>
  <c r="CO15" i="22"/>
  <c r="CP15" i="22"/>
  <c r="CQ15" i="22"/>
  <c r="CR15" i="22"/>
  <c r="CS15" i="22"/>
  <c r="CT15" i="22"/>
  <c r="CU15" i="22"/>
  <c r="CV15" i="22"/>
  <c r="CW15" i="22"/>
  <c r="CX15" i="22"/>
  <c r="CY15" i="22"/>
  <c r="CZ15" i="22"/>
  <c r="DA15" i="22"/>
  <c r="DB15" i="22"/>
  <c r="DC15" i="22"/>
  <c r="DD15" i="22"/>
  <c r="DE15" i="22"/>
  <c r="DF15" i="22"/>
  <c r="DG15" i="22"/>
  <c r="DH15" i="22"/>
  <c r="DI15" i="22"/>
  <c r="DJ15" i="22"/>
  <c r="DK15" i="22"/>
  <c r="DL15" i="22"/>
  <c r="DM15" i="22"/>
  <c r="DN15" i="22"/>
  <c r="DO15" i="22"/>
  <c r="DP15" i="22"/>
  <c r="DQ15" i="22"/>
  <c r="DR15" i="22"/>
  <c r="DS15" i="22"/>
  <c r="DT15" i="22"/>
  <c r="DU15" i="22"/>
  <c r="DV15" i="22"/>
  <c r="DW15" i="22"/>
  <c r="DX15" i="22"/>
  <c r="DY15" i="22"/>
  <c r="DZ15" i="22"/>
  <c r="EA15" i="22"/>
  <c r="EB15" i="22"/>
  <c r="EC15" i="22"/>
  <c r="ED15" i="22"/>
  <c r="EE15" i="22"/>
  <c r="EF15" i="22"/>
  <c r="EG15" i="22"/>
  <c r="EH15" i="22"/>
  <c r="EI15" i="22"/>
  <c r="EJ15" i="22"/>
  <c r="D15" i="22"/>
  <c r="C55" i="22"/>
  <c r="C54" i="22"/>
  <c r="C53" i="22"/>
  <c r="D53" i="22"/>
  <c r="E53" i="22"/>
  <c r="F53" i="22"/>
  <c r="H53" i="22"/>
  <c r="I53" i="22"/>
  <c r="J53" i="22"/>
  <c r="L53" i="22"/>
  <c r="M53" i="22"/>
  <c r="N53" i="22"/>
  <c r="P53" i="22"/>
  <c r="Q53" i="22"/>
  <c r="R53" i="22"/>
  <c r="T53" i="22"/>
  <c r="U53" i="22"/>
  <c r="V53" i="22"/>
  <c r="X53" i="22"/>
  <c r="Y53" i="22"/>
  <c r="Z53" i="22"/>
  <c r="AB53" i="22"/>
  <c r="AC53" i="22"/>
  <c r="AD53" i="22"/>
  <c r="AF53" i="22"/>
  <c r="AG53" i="22"/>
  <c r="AH53" i="22"/>
  <c r="AJ53" i="22"/>
  <c r="AK53" i="22"/>
  <c r="AL53" i="22"/>
  <c r="AN53" i="22"/>
  <c r="AO53" i="22"/>
  <c r="AP53" i="22"/>
  <c r="AR53" i="22"/>
  <c r="AS53" i="22"/>
  <c r="AT53" i="22"/>
  <c r="AV53" i="22"/>
  <c r="AW53" i="22"/>
  <c r="AX53" i="22"/>
  <c r="AZ53" i="22"/>
  <c r="BA53" i="22"/>
  <c r="BB53" i="22"/>
  <c r="BD53" i="22"/>
  <c r="BE53" i="22"/>
  <c r="BF53" i="22"/>
  <c r="BH53" i="22"/>
  <c r="BI53" i="22"/>
  <c r="BJ53" i="22"/>
  <c r="BL53" i="22"/>
  <c r="BM53" i="22"/>
  <c r="BN53" i="22"/>
  <c r="BP53" i="22"/>
  <c r="BQ53" i="22"/>
  <c r="BR53" i="22"/>
  <c r="BT53" i="22"/>
  <c r="BU53" i="22"/>
  <c r="BV53" i="22"/>
  <c r="BX53" i="22"/>
  <c r="BY53" i="22"/>
  <c r="BZ53" i="22"/>
  <c r="CB53" i="22"/>
  <c r="CC53" i="22"/>
  <c r="CD53" i="22"/>
  <c r="CF53" i="22"/>
  <c r="CG53" i="22"/>
  <c r="CH53" i="22"/>
  <c r="CJ53" i="22"/>
  <c r="CK53" i="22"/>
  <c r="CL53" i="22"/>
  <c r="CN53" i="22"/>
  <c r="CO53" i="22"/>
  <c r="CP53" i="22"/>
  <c r="CR53" i="22"/>
  <c r="CS53" i="22"/>
  <c r="CT53" i="22"/>
  <c r="CV53" i="22"/>
  <c r="CW53" i="22"/>
  <c r="CX53" i="22"/>
  <c r="CZ53" i="22"/>
  <c r="DA53" i="22"/>
  <c r="DB53" i="22"/>
  <c r="DD53" i="22"/>
  <c r="DE53" i="22"/>
  <c r="DF53" i="22"/>
  <c r="DH53" i="22"/>
  <c r="DI53" i="22"/>
  <c r="DJ53" i="22"/>
  <c r="DL53" i="22"/>
  <c r="DM53" i="22"/>
  <c r="DN53" i="22"/>
  <c r="DP53" i="22"/>
  <c r="DQ53" i="22"/>
  <c r="DR53" i="22"/>
  <c r="DT53" i="22"/>
  <c r="DU53" i="22"/>
  <c r="DV53" i="22"/>
  <c r="DX53" i="22"/>
  <c r="DY53" i="22"/>
  <c r="DZ53" i="22"/>
  <c r="EB53" i="22"/>
  <c r="EC53" i="22"/>
  <c r="ED53" i="22"/>
  <c r="EF53" i="22"/>
  <c r="EG53" i="22"/>
  <c r="EH53" i="22"/>
  <c r="EJ53" i="22"/>
  <c r="C39" i="22"/>
  <c r="C40" i="22"/>
  <c r="C49" i="22"/>
  <c r="C50" i="22"/>
  <c r="C51" i="22"/>
  <c r="C52" i="22"/>
  <c r="C46" i="22"/>
  <c r="C44" i="22"/>
  <c r="C30" i="22"/>
  <c r="C31" i="22"/>
  <c r="C32" i="22"/>
  <c r="C33" i="22"/>
  <c r="C35" i="22"/>
  <c r="C43" i="22"/>
  <c r="C41" i="22"/>
  <c r="C38" i="22"/>
  <c r="C37" i="22"/>
  <c r="C17" i="22"/>
  <c r="C18" i="22"/>
  <c r="C21" i="22"/>
  <c r="C22" i="22"/>
  <c r="C23" i="22"/>
  <c r="C24" i="22"/>
  <c r="C25" i="22"/>
  <c r="C16" i="22"/>
  <c r="C15" i="22"/>
  <c r="BS36" i="22"/>
  <c r="BS26" i="22"/>
  <c r="CV34" i="22"/>
  <c r="CV26" i="22"/>
  <c r="EJ29" i="22"/>
  <c r="C29" i="22"/>
  <c r="EJ28" i="22"/>
  <c r="EJ26" i="22"/>
  <c r="BM28" i="22"/>
  <c r="C36" i="22"/>
  <c r="BM26" i="22"/>
  <c r="C28" i="22"/>
  <c r="C26" i="22"/>
  <c r="C34" i="22"/>
</calcChain>
</file>

<file path=xl/sharedStrings.xml><?xml version="1.0" encoding="utf-8"?>
<sst xmlns="http://schemas.openxmlformats.org/spreadsheetml/2006/main" count="748" uniqueCount="424">
  <si>
    <t>Ашигт малтмалын нєєц ашигласны тєлбєр</t>
  </si>
  <si>
    <t>Газрын тєлбєр</t>
  </si>
  <si>
    <t>Ус, рашаан ашигласны тєлбєр</t>
  </si>
  <si>
    <t>0336602</t>
  </si>
  <si>
    <t>2001454</t>
  </si>
  <si>
    <t>Хартарвагатай</t>
  </si>
  <si>
    <t>ХК</t>
  </si>
  <si>
    <t>ХХК</t>
  </si>
  <si>
    <t>2004879</t>
  </si>
  <si>
    <t>Шивээ-Овоо</t>
  </si>
  <si>
    <t>Багануур</t>
  </si>
  <si>
    <t>2016656</t>
  </si>
  <si>
    <t>Тавантолгой</t>
  </si>
  <si>
    <t>2034859</t>
  </si>
  <si>
    <t>Могойн гол</t>
  </si>
  <si>
    <t>Шарын гол</t>
  </si>
  <si>
    <t>2697947</t>
  </si>
  <si>
    <t>Чинхуа Мак Нарийн Сухайт</t>
  </si>
  <si>
    <t>2011239</t>
  </si>
  <si>
    <t>Адуунчулуун</t>
  </si>
  <si>
    <t>2075385</t>
  </si>
  <si>
    <t>Петрочайна дачин тамсаг</t>
  </si>
  <si>
    <t>2047187</t>
  </si>
  <si>
    <t>Минерал-Инвест Холдинг</t>
  </si>
  <si>
    <t>2675471</t>
  </si>
  <si>
    <t>Жи-Энд Юу голд</t>
  </si>
  <si>
    <t>2774666</t>
  </si>
  <si>
    <t>Монгол Чехословак металл</t>
  </si>
  <si>
    <t>Дун-Эрдэнэ</t>
  </si>
  <si>
    <t>2019086</t>
  </si>
  <si>
    <t>Хурай</t>
  </si>
  <si>
    <t>2019205</t>
  </si>
  <si>
    <t>2027615</t>
  </si>
  <si>
    <t>2029278</t>
  </si>
  <si>
    <t>2040239</t>
  </si>
  <si>
    <t>Авдарбаян</t>
  </si>
  <si>
    <t>2041391</t>
  </si>
  <si>
    <t>2072947</t>
  </si>
  <si>
    <t>Шижир-Алт</t>
  </si>
  <si>
    <t>2074192</t>
  </si>
  <si>
    <t>Эрдэнэт</t>
  </si>
  <si>
    <t>2081547</t>
  </si>
  <si>
    <t>Жамп</t>
  </si>
  <si>
    <t>2087472</t>
  </si>
  <si>
    <t>Гурван-Эвтэн</t>
  </si>
  <si>
    <t>2093154</t>
  </si>
  <si>
    <t>Итгэлт хїлэг</t>
  </si>
  <si>
    <t>2094533</t>
  </si>
  <si>
    <t>Бороогоулд</t>
  </si>
  <si>
    <t>2095025</t>
  </si>
  <si>
    <t>Монголын Алт Мак</t>
  </si>
  <si>
    <t>2097109</t>
  </si>
  <si>
    <t>Цогт онон</t>
  </si>
  <si>
    <t>2100754</t>
  </si>
  <si>
    <t>Буд-Инвест</t>
  </si>
  <si>
    <t>2100827</t>
  </si>
  <si>
    <t>Цогттрейд</t>
  </si>
  <si>
    <t>2107961</t>
  </si>
  <si>
    <t>Тєсєлч</t>
  </si>
  <si>
    <t>2112868</t>
  </si>
  <si>
    <t>Алтандорнод монгол</t>
  </si>
  <si>
    <t>2121085</t>
  </si>
  <si>
    <t>2344343</t>
  </si>
  <si>
    <t>Улзгол</t>
  </si>
  <si>
    <t>Монголгазар</t>
  </si>
  <si>
    <t>2503379</t>
  </si>
  <si>
    <t>Эрдэс холдинг</t>
  </si>
  <si>
    <t>Хаангарди</t>
  </si>
  <si>
    <t>Монголболгаргео</t>
  </si>
  <si>
    <t>Гурвантамга</t>
  </si>
  <si>
    <t>Одод</t>
  </si>
  <si>
    <t>Дунар-Од</t>
  </si>
  <si>
    <t>2533642</t>
  </si>
  <si>
    <t>2550245</t>
  </si>
  <si>
    <t>2551349</t>
  </si>
  <si>
    <t>Бэрх-Уул</t>
  </si>
  <si>
    <t>2551764</t>
  </si>
  <si>
    <t>Баян-Эрдэс</t>
  </si>
  <si>
    <t>2554518</t>
  </si>
  <si>
    <t>Мондулаан трейд</t>
  </si>
  <si>
    <t>2556154</t>
  </si>
  <si>
    <t>Шагай</t>
  </si>
  <si>
    <t>2558661</t>
  </si>
  <si>
    <t>Их євєлжєє</t>
  </si>
  <si>
    <t>2570769</t>
  </si>
  <si>
    <t>Ди Зэт энд Ай</t>
  </si>
  <si>
    <t>2573253</t>
  </si>
  <si>
    <t>Тунамал шижир</t>
  </si>
  <si>
    <t>2574233</t>
  </si>
  <si>
    <t>2587025</t>
  </si>
  <si>
    <t>Цэвдэг</t>
  </si>
  <si>
    <t>2587637</t>
  </si>
  <si>
    <t>Золотой Виктория</t>
  </si>
  <si>
    <t>2590565</t>
  </si>
  <si>
    <t>Сонортрейд</t>
  </si>
  <si>
    <t>2596873</t>
  </si>
  <si>
    <t>2618532</t>
  </si>
  <si>
    <t>Дамбат</t>
  </si>
  <si>
    <t>2618621</t>
  </si>
  <si>
    <t>Шарнарст</t>
  </si>
  <si>
    <t>2631717</t>
  </si>
  <si>
    <t>Хамарзам</t>
  </si>
  <si>
    <t>2657457</t>
  </si>
  <si>
    <t>Айвенхоу Майнз Монголлия Инк</t>
  </si>
  <si>
    <t>2720604</t>
  </si>
  <si>
    <t>Тосон-Алт</t>
  </si>
  <si>
    <t>2732726</t>
  </si>
  <si>
    <t>Их Хан Уул</t>
  </si>
  <si>
    <t>Ноён тохой трейд</t>
  </si>
  <si>
    <t>2788691</t>
  </si>
  <si>
    <t>Шим технолоджи</t>
  </si>
  <si>
    <t>2844001</t>
  </si>
  <si>
    <t>Кайнарвольфрам</t>
  </si>
  <si>
    <t>2854384</t>
  </si>
  <si>
    <t>Зїрийн булан</t>
  </si>
  <si>
    <t>2863847</t>
  </si>
  <si>
    <t>2868679</t>
  </si>
  <si>
    <t>5005442</t>
  </si>
  <si>
    <t>Алтанхавар</t>
  </si>
  <si>
    <t>ЗБН</t>
  </si>
  <si>
    <t>Мон-Элс</t>
  </si>
  <si>
    <t>2884259</t>
  </si>
  <si>
    <t>Шидэт-Од</t>
  </si>
  <si>
    <t>2024128</t>
  </si>
  <si>
    <t>Дєрвєнтал</t>
  </si>
  <si>
    <t>2024594</t>
  </si>
  <si>
    <t>Гуравт</t>
  </si>
  <si>
    <t>2054256</t>
  </si>
  <si>
    <t>Эс И Ти</t>
  </si>
  <si>
    <t>2069318</t>
  </si>
  <si>
    <t>Геоканон тєв</t>
  </si>
  <si>
    <t>2491982</t>
  </si>
  <si>
    <t>2532751</t>
  </si>
  <si>
    <t>Аниш</t>
  </si>
  <si>
    <t>2544938</t>
  </si>
  <si>
    <t>2548747</t>
  </si>
  <si>
    <t>Цайртминерал</t>
  </si>
  <si>
    <t>Монголросцветмет Нэгдэл</t>
  </si>
  <si>
    <t>2555468</t>
  </si>
  <si>
    <t>2582457</t>
  </si>
  <si>
    <t>Тэнїїнбайгаль</t>
  </si>
  <si>
    <t>2789213</t>
  </si>
  <si>
    <t>Хризопраза групп</t>
  </si>
  <si>
    <t>2872943</t>
  </si>
  <si>
    <t>9173544</t>
  </si>
  <si>
    <t>Цагаан цахир гоулд</t>
  </si>
  <si>
    <t>Эрхэсмайнинг</t>
  </si>
  <si>
    <t>Коулд голд</t>
  </si>
  <si>
    <t>Ðåãèñòð</t>
  </si>
  <si>
    <t>Òàòâàðûí àëáà</t>
  </si>
  <si>
    <t>Õàðèóöëàãûí õýëáýð</t>
  </si>
  <si>
    <t>Алтан цахир</t>
  </si>
  <si>
    <t>Гурван талст</t>
  </si>
  <si>
    <t>Гурван төхөм</t>
  </si>
  <si>
    <t>Дацан трейд</t>
  </si>
  <si>
    <t>Ричмогол</t>
  </si>
  <si>
    <t>Толгойтын гол</t>
  </si>
  <si>
    <t>Хан шижир</t>
  </si>
  <si>
    <t>Хунан жинлэн</t>
  </si>
  <si>
    <t>Шарын гол трейдинг</t>
  </si>
  <si>
    <t>Эм жи эйч</t>
  </si>
  <si>
    <t>Юу энд Би</t>
  </si>
  <si>
    <t>Алтаншагай групп</t>
  </si>
  <si>
    <t xml:space="preserve">Анхай-Интернэшнл </t>
  </si>
  <si>
    <t xml:space="preserve">Гацуурт </t>
  </si>
  <si>
    <t xml:space="preserve">Монполимет </t>
  </si>
  <si>
    <t>Сїйхэнт</t>
  </si>
  <si>
    <t xml:space="preserve">Тод-Ундрага </t>
  </si>
  <si>
    <t xml:space="preserve">Эрэл </t>
  </si>
  <si>
    <t>АУМ</t>
  </si>
  <si>
    <t>Баялагбогд</t>
  </si>
  <si>
    <t>Баянтэгш импекс</t>
  </si>
  <si>
    <t>БЛТ</t>
  </si>
  <si>
    <t>Борзонтрейд</t>
  </si>
  <si>
    <t>Гэрэлт-Орд</t>
  </si>
  <si>
    <t>Дархан алтан туул</t>
  </si>
  <si>
    <t>Дэвшил-Увс</t>
  </si>
  <si>
    <t>ЖМЭ</t>
  </si>
  <si>
    <t>Жунзэнь</t>
  </si>
  <si>
    <t>Идэрхайрхан</t>
  </si>
  <si>
    <t>Кайнар</t>
  </si>
  <si>
    <t>Монвольфрам</t>
  </si>
  <si>
    <t>Монре</t>
  </si>
  <si>
    <t>Монтриумф</t>
  </si>
  <si>
    <t>Солонгобил</t>
  </si>
  <si>
    <t>Уянган</t>
  </si>
  <si>
    <t>Шижирталст</t>
  </si>
  <si>
    <t>2001632</t>
  </si>
  <si>
    <t>2004569</t>
  </si>
  <si>
    <t>2027283</t>
  </si>
  <si>
    <t>2044838</t>
  </si>
  <si>
    <t>2048892</t>
  </si>
  <si>
    <t>Монголынгэгээ</t>
  </si>
  <si>
    <t>2063123</t>
  </si>
  <si>
    <t>2064537</t>
  </si>
  <si>
    <t>Їнэтметалл</t>
  </si>
  <si>
    <t>2065606</t>
  </si>
  <si>
    <t>Ирвэс-Интертрейд</t>
  </si>
  <si>
    <t>2066505</t>
  </si>
  <si>
    <t>2084473</t>
  </si>
  <si>
    <t>2091879</t>
  </si>
  <si>
    <t>2101254</t>
  </si>
  <si>
    <t>2169967</t>
  </si>
  <si>
    <t>2266598</t>
  </si>
  <si>
    <t>Хєхдэл</t>
  </si>
  <si>
    <t>2546434</t>
  </si>
  <si>
    <t>2572036</t>
  </si>
  <si>
    <t>Бат-Алт тєв</t>
  </si>
  <si>
    <t>2602504</t>
  </si>
  <si>
    <t>2609436</t>
  </si>
  <si>
    <t>2614065</t>
  </si>
  <si>
    <t>2641984</t>
  </si>
  <si>
    <t>Цементшохой</t>
  </si>
  <si>
    <t>2649047</t>
  </si>
  <si>
    <t>2663341</t>
  </si>
  <si>
    <t>Иххєвчийн жонон</t>
  </si>
  <si>
    <t>2682702</t>
  </si>
  <si>
    <t>2684969</t>
  </si>
  <si>
    <t>Оргилмєнх трейд</t>
  </si>
  <si>
    <t>2692562</t>
  </si>
  <si>
    <t>2694468</t>
  </si>
  <si>
    <t>Эхний эхэн</t>
  </si>
  <si>
    <t>2699737</t>
  </si>
  <si>
    <t>2707969</t>
  </si>
  <si>
    <t>2708906</t>
  </si>
  <si>
    <t>2711834</t>
  </si>
  <si>
    <t>2723344</t>
  </si>
  <si>
    <t>Монгол Анар трейд</t>
  </si>
  <si>
    <t>2736624</t>
  </si>
  <si>
    <t>Дархан эрдэнэ бїрэн</t>
  </si>
  <si>
    <t>2743744</t>
  </si>
  <si>
    <t>2761114</t>
  </si>
  <si>
    <t>2770601</t>
  </si>
  <si>
    <t>2793512</t>
  </si>
  <si>
    <t>Жоншт Газар</t>
  </si>
  <si>
    <t>2800497</t>
  </si>
  <si>
    <t>Чулуут интернешнл</t>
  </si>
  <si>
    <t>2811138</t>
  </si>
  <si>
    <t>Монроспром Уголь</t>
  </si>
  <si>
    <t>2819031</t>
  </si>
  <si>
    <t>2830213</t>
  </si>
  <si>
    <t>2833794</t>
  </si>
  <si>
    <t>Голдензєїн</t>
  </si>
  <si>
    <t>2839121</t>
  </si>
  <si>
    <t>2862468</t>
  </si>
  <si>
    <t>Гоби Коул энд Энержи</t>
  </si>
  <si>
    <t>Уулсноён</t>
  </si>
  <si>
    <t>2872722</t>
  </si>
  <si>
    <t>2881934</t>
  </si>
  <si>
    <t>2885565</t>
  </si>
  <si>
    <t>3122212</t>
  </si>
  <si>
    <t>5056721</t>
  </si>
  <si>
    <t>5076021</t>
  </si>
  <si>
    <t>5088755</t>
  </si>
  <si>
    <t>ÕÕÊ</t>
  </si>
  <si>
    <t>Çààâðûí õîëáîãäîõ õýñýã ¹</t>
  </si>
  <si>
    <t>1. Êîìïàíèàñ óëñûí áîëîí îðîí íóòãèéí òºñºâò òºëñºí òàòâàð, òºëáºð</t>
  </si>
  <si>
    <t>1à. Òºëñºí òàòâàðóóä</t>
  </si>
  <si>
    <t xml:space="preserve">Àæ àõóéí íýãæèéí îðëîãûí àëáàí òàòâàð </t>
  </si>
  <si>
    <t>Áóöààí îëãîñíîî õàññàí íýìýãäñýí ºðòãèéí àëáàí òàòâàð</t>
  </si>
  <si>
    <t xml:space="preserve">Ãààëèéí àëáàí òàòâàð              </t>
  </si>
  <si>
    <t>Çàðèì á¿òýýãäýõ¿¿íèé ¿íèéí ºñºëòèéí àëáàí òàòâàð</t>
  </si>
  <si>
    <t xml:space="preserve">¯ë õºäëºõ õºðºíãèéí àëáàí òàòâàð              </t>
  </si>
  <si>
    <t>Îíöãîé àëáàí òàòâàð (øàòàõ òîñëîõ ìàòåðèàë èìïîðòîëñîí áîë)</t>
  </si>
  <si>
    <t xml:space="preserve">Àâòîáåíçèí, äèçåëèéí ò¿ëøíèé àëáàí òàòâàð </t>
  </si>
  <si>
    <t>Àâòîòýýâýð, ººðºº ÿâàã÷ õýðýãñëèéí àëáàí òàòâàð</t>
  </si>
  <si>
    <t>-</t>
  </si>
  <si>
    <t>Áóñàä òàòâàð ìºíãºí ä¿íãýýð</t>
  </si>
  <si>
    <t>1á. Òºëáºð</t>
  </si>
  <si>
    <t>1.2.</t>
  </si>
  <si>
    <t xml:space="preserve">Àøèãò ìàëòìàëûí àøèãëàëòûí áîëîí õàéãóóëûí òóñãàé çºâøººðëèéí òºëáºð              </t>
  </si>
  <si>
    <t>Óëñûí òºñâèéí õºðºíãººð õàéãóóë õèéñýí îðäûí íºõºí òºëáºð</t>
  </si>
  <si>
    <t>Ãàäààäûí ìýðãýæèëòýí, àæèë÷íû àæëûí áàéðíû òºëáºð</t>
  </si>
  <si>
    <t>Ò¿ãýýìýë òàðõàöòàé àøèãò ìàëòìàëûí íººö àøèãëàñíû òºëáºð</t>
  </si>
  <si>
    <t>1â. Õóðààìæ, ¿éë÷èëãýýíèé õºëñ</t>
  </si>
  <si>
    <t>1.3.</t>
  </si>
  <si>
    <t>Çîõèõ õóóëü òîãòîîìæèéí äàãóó òºâ, îðîí íóòãèéí òºðèéí çàõèðãààíû áàéãóóëëàãàä òºëñºí óëñûí òýìäýãòèéí õóðààìæ, áóñàä õóðààìæ</t>
  </si>
  <si>
    <t>Çîõèõ õóóëü òîãòîîìæèéí äàãóó òºâ, îðîí íóòãèéí òºðèéí çàõèðãààíû áàéãóóëëàãàä òºëñºí ¿éë÷èëãýýíèé õºëñ</t>
  </si>
  <si>
    <t>1ã. Òºðèéí áîëîí îðîí íóòãèéí ºì÷èéí íîãäîë àøèã</t>
  </si>
  <si>
    <t>1.4.</t>
  </si>
  <si>
    <t>Òºðèéí ºì÷èéí íîãäîë àøèã</t>
  </si>
  <si>
    <t>Îðîí íóòãèéí ºì÷èéí íîãäîë àøèã</t>
  </si>
  <si>
    <t>1ä. Õ¿ëýýí àâàã÷ Çàñãèéí ãàçàðò òºëñºí áóñàä òºëáºð¿¿ä</t>
  </si>
  <si>
    <t>1å. Òºðèéí  áàéãóóëëàãàä ¿ç¿¿ëñýí äýìæëýã</t>
  </si>
  <si>
    <t>Êîìïàíèàñ ÿàì, àãåíòëàã ¿ç¿¿ëñýí ìºíãºí äýìæëýã</t>
  </si>
  <si>
    <t>Êîìïàíèàñ àéìàãò ¿ç¿¿ëñýí ìºíãºí äýìæëýã</t>
  </si>
  <si>
    <t>Êîìïàíèàñ ñóìàíä ¿ç¿¿ëñýí ìºíãºí äýìæëýã</t>
  </si>
  <si>
    <t>Êîìïàíèàñ îðîí íóòãèéí áàéãóóëàãàä ¿ç¿¿ëñýí ìºíãºí äýìæëýã</t>
  </si>
  <si>
    <t>Êîìïàíèàñ îðîí íóòãèéí õàðèëöàà, òîãòâîðòîé õºãæèëä çàðöóóëñàí õºðºíãº</t>
  </si>
  <si>
    <t xml:space="preserve">2. Àøèã, îðëîãûí ã¿éëãýýí¿¿ä </t>
  </si>
  <si>
    <t>1.7</t>
  </si>
  <si>
    <t>Ãýðýý, òîäîðõîé íºõöëººð õºíãºëñºí, ÷ºëººëñºí òàòâàðûí ä¿í</t>
  </si>
  <si>
    <t>Íèéò òàòâàð, òºëáºðèéí õýìæýý, ìÿí.òºã</t>
  </si>
  <si>
    <t xml:space="preserve">Àøèãò ìàëòìàëûí àøèãëàëòûí áîëîí õàéãóóëûí òóñãàé çºâøººðëèéí òºëáºð  /äîëëàð/           </t>
  </si>
  <si>
    <t>Á¿òýýãäýõ¿¿í õóâààõ ãýðýý á¿õèé  àæ àõóéí íýãæèéí Çàñãèéí ãàçàðò íîãäîõ á¿òýýãäýõ¿¿íèé îðîíä òºëñºí òºëáºð /äîëëàð/</t>
  </si>
  <si>
    <t>Адил-Оч</t>
  </si>
  <si>
    <t>2059444</t>
  </si>
  <si>
    <t>Баялаггазар</t>
  </si>
  <si>
    <t>Зоос Гоулд</t>
  </si>
  <si>
    <t>Їнэн-Анд</t>
  </si>
  <si>
    <t>Майн энд филд кореа</t>
  </si>
  <si>
    <t>Монгортех</t>
  </si>
  <si>
    <t>Талбулаг трейд</t>
  </si>
  <si>
    <t>Улаан начин</t>
  </si>
  <si>
    <t>Хїслэмж</t>
  </si>
  <si>
    <t>Шинь Шинь</t>
  </si>
  <si>
    <t>Îëáîðëîõ ¿éëäâýðëýë ýðõýëæ áàéãàà êîìïàíèàñ óëñûí áîëîí îðîí</t>
  </si>
  <si>
    <t xml:space="preserve"> íóòãèéí òºñºâò  òºëñºí àëáàí òàòâàð, òºëáºðèéí 2006 îíû ÒÀÉËÀÍ</t>
  </si>
  <si>
    <t>Äýñ äóãààð</t>
  </si>
  <si>
    <t>Àæ àõóéí íýãæèéí íýð</t>
  </si>
  <si>
    <t>/ ìÿíãà÷èëñàí /</t>
  </si>
  <si>
    <t>Áóñàä/äîëëàð/</t>
  </si>
  <si>
    <t xml:space="preserve">Зүбгол </t>
  </si>
  <si>
    <t>Хүдэр-Эрдэнэ</t>
  </si>
  <si>
    <t>Шүтээн Эксплорэйшн</t>
  </si>
  <si>
    <t>1.1.</t>
  </si>
  <si>
    <t>ТЄҮГ</t>
  </si>
  <si>
    <t xml:space="preserve">Бүүргэнт </t>
  </si>
  <si>
    <t>Ойгоос хэрэглээний мод, түлээ бэлтгэж ашигласны тєлбєр</t>
  </si>
  <si>
    <t>Мэдээллийг нэгтгэсэн:</t>
  </si>
  <si>
    <t>Орлогын хэлтсийн мэргэжилтэн:</t>
  </si>
  <si>
    <t>/У.Мөнхзул/</t>
  </si>
  <si>
    <r>
      <t xml:space="preserve">Õàìðàõ õ¿ðýý 2. Àøèã îðëîãûí óðñãàë                            </t>
    </r>
    <r>
      <rPr>
        <sz val="8"/>
        <rFont val="Arial Mon"/>
        <family val="2"/>
      </rPr>
      <t>/Ñàéí äóðûí òàéëàí/</t>
    </r>
  </si>
  <si>
    <t>(in thousand tugrics)</t>
  </si>
  <si>
    <t>2008572</t>
  </si>
  <si>
    <t>LLC</t>
  </si>
  <si>
    <t>Шарын Гол</t>
  </si>
  <si>
    <t>Чинхуа</t>
  </si>
  <si>
    <t>АММИ</t>
  </si>
  <si>
    <t>Цайрт Минерал</t>
  </si>
  <si>
    <t>Бороо Гоулд</t>
  </si>
  <si>
    <t>Шижир Алт</t>
  </si>
  <si>
    <t>Улз гол</t>
  </si>
  <si>
    <t>Коулд Гоулд</t>
  </si>
  <si>
    <t>Шиньшинь</t>
  </si>
  <si>
    <t>Эрдэс Холдинг</t>
  </si>
  <si>
    <t>Монросцветмет</t>
  </si>
  <si>
    <t>МАК</t>
  </si>
  <si>
    <t>Петрочайнэ</t>
  </si>
  <si>
    <t>Дацан Трейд</t>
  </si>
  <si>
    <t>Алтан Дорнод</t>
  </si>
  <si>
    <t>Гацуурт</t>
  </si>
  <si>
    <t>ШивээОвоо</t>
  </si>
  <si>
    <t>Шим техноложи</t>
  </si>
  <si>
    <t>Монгол газар</t>
  </si>
  <si>
    <t>Эм жи Эйч</t>
  </si>
  <si>
    <t>Таван толгой</t>
  </si>
  <si>
    <t>Дархан-Уул</t>
  </si>
  <si>
    <t>ҮТГ</t>
  </si>
  <si>
    <t>Өмнөговь</t>
  </si>
  <si>
    <t xml:space="preserve">Сүхбаатар </t>
  </si>
  <si>
    <t>Дорнод</t>
  </si>
  <si>
    <t>УБ-СБД</t>
  </si>
  <si>
    <t>УБ-БЗД</t>
  </si>
  <si>
    <t>УБ-ЁБД</t>
  </si>
  <si>
    <t>УБ</t>
  </si>
  <si>
    <t>Сэлэнгэ</t>
  </si>
  <si>
    <t>Говьсүмбэр</t>
  </si>
  <si>
    <t>Олборлох үйлдвэрлэл эрхэлж байгаа компаниас улсын болон орон</t>
  </si>
  <si>
    <t xml:space="preserve"> нутгийн төсөвт  төлсөн албан татвар, төлбөрийн 2006 оны ТАЙЛАН</t>
  </si>
  <si>
    <t>1а. Төлсөн татварууд</t>
  </si>
  <si>
    <t xml:space="preserve">Аж ахуйн нэгжийн орлогын албан татвар </t>
  </si>
  <si>
    <t>Буцаан олгосноо хассан нэмэгдсэн өртгийн албан татвар</t>
  </si>
  <si>
    <t xml:space="preserve">Гаалийн албан татвар              </t>
  </si>
  <si>
    <t>Зарим бүтээгдэхүүний үнийн өсөлтийн албан татвар</t>
  </si>
  <si>
    <t xml:space="preserve">Үл хөдлөх хөрөнгийн албан татвар              </t>
  </si>
  <si>
    <t>Онцгой албан татвар (шатах тослох материал импортолсон бол)</t>
  </si>
  <si>
    <t xml:space="preserve">Автобензин, дизелийн түлшний албан татвар </t>
  </si>
  <si>
    <t>Автотээвэр, өөрөө явагч хэрэгслийн албан татвар</t>
  </si>
  <si>
    <t>Бусад татвар мөнгөн дүнгээр</t>
  </si>
  <si>
    <t>1б. Төлбөр</t>
  </si>
  <si>
    <t>Ашигт малтмалын нөөц ашигласны төлбөр</t>
  </si>
  <si>
    <t xml:space="preserve">Ашигт малтмалын ашиглалтын болон хайгуулын тусгай зөвшөөрлийн төлбөр              </t>
  </si>
  <si>
    <t xml:space="preserve">Ашигт малтмалын ашиглалтын болон хайгуулын тусгай зөвшөөрлийн төлбөр  /доллар/           </t>
  </si>
  <si>
    <t>Улсын төсвийн хөрөнгөөр хайгуул хийсэн ордын нөхөн төлбөр</t>
  </si>
  <si>
    <t>Газрын төлбөр</t>
  </si>
  <si>
    <t>Ус, рашаан ашигласны төлбөр</t>
  </si>
  <si>
    <t>Ойгоос хэрэглээний мод, түлээ бэлтгэж ашигласны төлбөр</t>
  </si>
  <si>
    <t>Гадаадын мэргэжилтэн, ажилчны ажлын байрны төлбөр</t>
  </si>
  <si>
    <t>Түгээмэл тархацтай ашигт малтмалын нөөц ашигласны төлбөр</t>
  </si>
  <si>
    <t>Бусад/доллар/</t>
  </si>
  <si>
    <t>1в. Хураамж, үйлчилгээний хөлс</t>
  </si>
  <si>
    <t>Зохих хууль тогтоомжийн дагуу төв, орон нутгийн төрийн захиргааны байгууллагад төлсөн улсын тэмдэгтийн хураамж, бусад хураамж</t>
  </si>
  <si>
    <t>Зохих хууль тогтоомжийн дагуу төв, орон нутгийн төрийн захиргааны байгууллагад төлсөн үйлчилгээний хөлс</t>
  </si>
  <si>
    <t>1г. Төрийн болон орон нутгийн өмчийн ногдол ашиг</t>
  </si>
  <si>
    <t>Төрийн өмчийн ногдол ашиг</t>
  </si>
  <si>
    <t>Орон нутгийн өмчийн ногдол ашиг</t>
  </si>
  <si>
    <t>1д. Хүлээн авагч Засгийн газарт төлсөн бусад төлбөрүүд</t>
  </si>
  <si>
    <t>Бүтээгдэхүүн хуваах гэрээ бүхий  аж ахуйн нэгжийн Засгийн газарт ногдох бүтээгдэхүүний оронд төлсөн төлбөр /доллар/</t>
  </si>
  <si>
    <t>1е. Төрийн  байгууллагад үзүүлсэн дэмжлэг</t>
  </si>
  <si>
    <t>Компаниас яам, агентлаг үзүүлсэн мөнгөн дэмжлэг</t>
  </si>
  <si>
    <t>Компаниас аймагт үзүүлсэн мөнгөн дэмжлэг</t>
  </si>
  <si>
    <t>Компаниас суманд үзүүлсэн мөнгөн дэмжлэг</t>
  </si>
  <si>
    <t>Компаниас орон нутгийн байгуулагад үзүүлсэн мөнгөн дэмжлэг</t>
  </si>
  <si>
    <t>Компаниас орон нутгийн харилцаа, тогтвортой хөгжилд зарцуулсан хөрөнгө</t>
  </si>
  <si>
    <r>
      <t xml:space="preserve">Хамрах хүрээ 2. Ашиг орлогын урсгал                            </t>
    </r>
    <r>
      <rPr>
        <sz val="8"/>
        <rFont val="Arial"/>
        <family val="2"/>
      </rPr>
      <t>/Сайн дурын тайлан/</t>
    </r>
  </si>
  <si>
    <t xml:space="preserve">2. Ашиг, орлогын гүйлгээнүүд </t>
  </si>
  <si>
    <t>Гэрээ, тодорхой нөхцлөөр хөнгөлсөн, чөлөөлсөн татварын дүн</t>
  </si>
  <si>
    <t>/ мянгачилсан /</t>
  </si>
  <si>
    <t>Дэс дугаар</t>
  </si>
  <si>
    <t>Регистр</t>
  </si>
  <si>
    <t>Аж ахуйн нэгжийн нэр</t>
  </si>
  <si>
    <t>Татварын алба</t>
  </si>
  <si>
    <t>Хариуцлагын хэлбэр</t>
  </si>
  <si>
    <t>ОҮИТБС Маягт-2</t>
  </si>
  <si>
    <t>Зааврын холбогдох хэсэг №</t>
  </si>
  <si>
    <t>Нийт татвар, төлбөрийн хэмжээ, мян.төг</t>
  </si>
  <si>
    <t>УТОХГ</t>
  </si>
  <si>
    <t>Хөвсгөл</t>
  </si>
  <si>
    <t>НТГ</t>
  </si>
  <si>
    <t>Сүхбаатар дүүрэг</t>
  </si>
  <si>
    <t>Сонгинохайрхан</t>
  </si>
  <si>
    <t>Баянгол</t>
  </si>
  <si>
    <t>Баянзүрх</t>
  </si>
  <si>
    <t>Хан-Уул</t>
  </si>
  <si>
    <t>Сүхбаатар аймаг</t>
  </si>
  <si>
    <t>Баянхонгор</t>
  </si>
  <si>
    <t>Чингэлтэй</t>
  </si>
  <si>
    <t>Хэнтий</t>
  </si>
  <si>
    <r>
      <t>Сүхбаатар дүүрэг</t>
    </r>
    <r>
      <rPr>
        <sz val="11"/>
        <rFont val="Calibri"/>
        <family val="2"/>
      </rPr>
      <t xml:space="preserve">Сонгинохайрхан Сүхбаатар дүүрэг Баянзүрх Сонгинохайрхан Сүхбаатар дүүрэг Сүхбаатар дүүрэг Дархан-Уул Сонгинохайрхан Сүхбаатар дүүрэг Орхон Сүхбаатар дүүрэг Дархан-Уул Дархан-Уул Дархан-Уул НТГ НТГ Увс Баянзүрх Баянзүрх Баянгол Баянгол НТГ Хан-Уул Дархан-Уул Баянзүрх Чингэлтэй Баянгол Чингэлтэй Сүхбаатар дүүрэг Сүхбаатар дүүрэг Баянзүрх Баянөлгий Баянөлгий Сүхбаатар дүүрэг Баянгол Төв Чингэлтэй Баянзүрх Баянгол Баянзүрх Баянгол Баянгол Баянгол Баянгол Баянгол Сүхбаатар дүүрэг Баянгол НТГ Хан-Уул Хан-Уул Сэлэнгэ Сүхбаатар дүүрэг Чингэлтэй Увс Дархан-Уул Сонгинохайрхан Баянзүрх Увс Орхон Баянгол Чингэлтэй Сонгинохайрхан Сэлэнгэ Сүхбаатар дүүрэг Сүхбаатар дүүрэг Баянгол Чингэлтэй Баянзүрх Баянзүрх Баянзүрх Чингэлтэй Төв Баянзүрх Баянгол </t>
    </r>
  </si>
  <si>
    <t>Орхон</t>
  </si>
  <si>
    <t>Увс</t>
  </si>
  <si>
    <t>Баянөлгий</t>
  </si>
  <si>
    <t>Төв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</si>
</sst>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82" formatCode="_(* #,##0.0_);_(* \(#,##0.0\);_(* &quot;-&quot;??_);_(@_)"/>
    <numFmt numFmtId="183" formatCode="_(* #,##0_);_(* \(#,##0\);_(* &quot;-&quot;??_);_(@_)"/>
  </numFmts>
  <fonts count="3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Arial Mon"/>
      <family val="2"/>
    </font>
    <font>
      <sz val="10"/>
      <name val="Arial Mon"/>
      <family val="2"/>
    </font>
    <font>
      <sz val="8"/>
      <name val="Arial Mon"/>
      <family val="2"/>
    </font>
    <font>
      <sz val="8"/>
      <name val="Arial"/>
      <family val="2"/>
    </font>
    <font>
      <sz val="10"/>
      <name val="Trebuchet MS"/>
      <family val="2"/>
    </font>
    <font>
      <b/>
      <sz val="8"/>
      <name val="Arial Mon"/>
      <family val="2"/>
    </font>
    <font>
      <b/>
      <sz val="8"/>
      <color indexed="8"/>
      <name val="Arial Mon"/>
      <family val="2"/>
    </font>
    <font>
      <sz val="8"/>
      <name val="Trebuchet MS"/>
      <family val="2"/>
    </font>
    <font>
      <sz val="8"/>
      <color indexed="8"/>
      <name val="Arial Mon"/>
      <family val="2"/>
    </font>
    <font>
      <b/>
      <sz val="8"/>
      <name val="Trebuchet MS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6">
    <xf numFmtId="0" fontId="0" fillId="0" borderId="0" xfId="0"/>
    <xf numFmtId="171" fontId="7" fillId="0" borderId="0" xfId="1" applyFont="1" applyFill="1"/>
    <xf numFmtId="171" fontId="3" fillId="0" borderId="0" xfId="1" applyFont="1" applyFill="1" applyAlignment="1">
      <alignment vertical="center"/>
    </xf>
    <xf numFmtId="171" fontId="4" fillId="0" borderId="0" xfId="1" applyFont="1" applyFill="1" applyAlignment="1">
      <alignment vertical="center"/>
    </xf>
    <xf numFmtId="171" fontId="5" fillId="0" borderId="1" xfId="1" applyFont="1" applyFill="1" applyBorder="1" applyAlignment="1">
      <alignment horizontal="center" vertical="center" wrapText="1"/>
    </xf>
    <xf numFmtId="0" fontId="4" fillId="0" borderId="0" xfId="0" applyFont="1"/>
    <xf numFmtId="171" fontId="10" fillId="0" borderId="0" xfId="1" applyFont="1" applyFill="1"/>
    <xf numFmtId="1" fontId="10" fillId="0" borderId="0" xfId="1" applyNumberFormat="1" applyFont="1" applyFill="1"/>
    <xf numFmtId="171" fontId="8" fillId="0" borderId="1" xfId="1" applyFont="1" applyFill="1" applyBorder="1" applyAlignment="1">
      <alignment horizontal="center" vertical="center" wrapText="1"/>
    </xf>
    <xf numFmtId="171" fontId="8" fillId="0" borderId="1" xfId="1" applyFont="1" applyFill="1" applyBorder="1" applyAlignment="1">
      <alignment vertical="center" wrapText="1"/>
    </xf>
    <xf numFmtId="182" fontId="8" fillId="0" borderId="1" xfId="1" applyNumberFormat="1" applyFont="1" applyFill="1" applyBorder="1" applyAlignment="1">
      <alignment horizontal="right" vertical="center" wrapText="1"/>
    </xf>
    <xf numFmtId="171" fontId="9" fillId="0" borderId="1" xfId="1" applyFont="1" applyFill="1" applyBorder="1" applyAlignment="1">
      <alignment horizontal="right" vertical="center" wrapText="1"/>
    </xf>
    <xf numFmtId="171" fontId="12" fillId="0" borderId="0" xfId="1" applyFont="1" applyFill="1"/>
    <xf numFmtId="171" fontId="5" fillId="0" borderId="1" xfId="1" applyFont="1" applyFill="1" applyBorder="1" applyAlignment="1">
      <alignment vertical="center" wrapText="1"/>
    </xf>
    <xf numFmtId="171" fontId="11" fillId="0" borderId="1" xfId="1" applyFont="1" applyFill="1" applyBorder="1" applyAlignment="1">
      <alignment vertical="center" wrapText="1"/>
    </xf>
    <xf numFmtId="171" fontId="8" fillId="0" borderId="1" xfId="1" applyFont="1" applyFill="1" applyBorder="1" applyAlignment="1">
      <alignment horizontal="right" vertical="center" wrapText="1"/>
    </xf>
    <xf numFmtId="171" fontId="11" fillId="0" borderId="2" xfId="1" applyFont="1" applyFill="1" applyBorder="1" applyAlignment="1">
      <alignment vertical="center" wrapText="1"/>
    </xf>
    <xf numFmtId="171" fontId="8" fillId="0" borderId="1" xfId="1" applyFont="1" applyFill="1" applyBorder="1" applyAlignment="1">
      <alignment vertical="center"/>
    </xf>
    <xf numFmtId="182" fontId="8" fillId="0" borderId="1" xfId="1" applyNumberFormat="1" applyFont="1" applyFill="1" applyBorder="1" applyAlignment="1">
      <alignment horizontal="center" vertical="center" wrapText="1"/>
    </xf>
    <xf numFmtId="171" fontId="8" fillId="0" borderId="1" xfId="1" applyFont="1" applyFill="1" applyBorder="1" applyAlignment="1">
      <alignment horizontal="right" vertical="center"/>
    </xf>
    <xf numFmtId="171" fontId="5" fillId="0" borderId="2" xfId="1" applyFont="1" applyFill="1" applyBorder="1" applyAlignment="1">
      <alignment vertical="center" wrapText="1"/>
    </xf>
    <xf numFmtId="171" fontId="8" fillId="0" borderId="2" xfId="1" applyFont="1" applyFill="1" applyBorder="1" applyAlignment="1">
      <alignment vertical="center" wrapText="1"/>
    </xf>
    <xf numFmtId="171" fontId="8" fillId="0" borderId="0" xfId="1" applyFont="1" applyFill="1"/>
    <xf numFmtId="171" fontId="5" fillId="0" borderId="0" xfId="1" applyFont="1" applyFill="1"/>
    <xf numFmtId="0" fontId="2" fillId="0" borderId="0" xfId="0" applyFont="1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13" fillId="0" borderId="0" xfId="0" applyFont="1" applyFill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/>
    <xf numFmtId="0" fontId="2" fillId="0" borderId="6" xfId="0" applyFont="1" applyFill="1" applyBorder="1"/>
    <xf numFmtId="0" fontId="2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4" fontId="18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0" fontId="21" fillId="0" borderId="7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171" fontId="21" fillId="0" borderId="8" xfId="1" applyFont="1" applyBorder="1" applyAlignment="1">
      <alignment horizontal="center" wrapText="1"/>
    </xf>
    <xf numFmtId="171" fontId="22" fillId="0" borderId="8" xfId="1" applyFont="1" applyBorder="1" applyAlignment="1">
      <alignment horizontal="center" wrapText="1"/>
    </xf>
    <xf numFmtId="0" fontId="23" fillId="0" borderId="0" xfId="0" applyFont="1"/>
    <xf numFmtId="0" fontId="25" fillId="0" borderId="0" xfId="0" applyFont="1"/>
    <xf numFmtId="171" fontId="26" fillId="0" borderId="0" xfId="1" applyFont="1" applyFill="1" applyAlignment="1">
      <alignment vertical="center"/>
    </xf>
    <xf numFmtId="171" fontId="23" fillId="0" borderId="0" xfId="1" applyFont="1" applyFill="1" applyAlignment="1">
      <alignment vertical="center"/>
    </xf>
    <xf numFmtId="171" fontId="23" fillId="0" borderId="0" xfId="1" applyFont="1" applyFill="1"/>
    <xf numFmtId="183" fontId="21" fillId="0" borderId="1" xfId="1" applyNumberFormat="1" applyFont="1" applyFill="1" applyBorder="1" applyAlignment="1">
      <alignment horizontal="center" vertical="center" wrapText="1"/>
    </xf>
    <xf numFmtId="183" fontId="27" fillId="0" borderId="1" xfId="1" applyNumberFormat="1" applyFont="1" applyFill="1" applyBorder="1" applyAlignment="1">
      <alignment horizontal="center" vertical="center"/>
    </xf>
    <xf numFmtId="171" fontId="28" fillId="0" borderId="0" xfId="1" applyFont="1" applyFill="1"/>
    <xf numFmtId="1" fontId="27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7" fillId="0" borderId="1" xfId="1" applyNumberFormat="1" applyFont="1" applyFill="1" applyBorder="1" applyAlignment="1">
      <alignment horizontal="center" vertical="center"/>
    </xf>
    <xf numFmtId="1" fontId="28" fillId="0" borderId="0" xfId="1" applyNumberFormat="1" applyFont="1" applyFill="1"/>
    <xf numFmtId="171" fontId="27" fillId="0" borderId="1" xfId="1" applyFont="1" applyFill="1" applyBorder="1" applyAlignment="1">
      <alignment horizontal="center" vertical="center" wrapText="1"/>
    </xf>
    <xf numFmtId="171" fontId="21" fillId="0" borderId="1" xfId="1" applyFont="1" applyFill="1" applyBorder="1" applyAlignment="1">
      <alignment horizontal="center" vertical="center" wrapText="1"/>
    </xf>
    <xf numFmtId="171" fontId="29" fillId="0" borderId="1" xfId="1" applyFont="1" applyFill="1" applyBorder="1" applyAlignment="1">
      <alignment horizontal="center" vertical="center" wrapText="1"/>
    </xf>
    <xf numFmtId="171" fontId="29" fillId="0" borderId="1" xfId="1" applyFont="1" applyFill="1" applyBorder="1" applyAlignment="1">
      <alignment horizontal="center" vertical="center"/>
    </xf>
    <xf numFmtId="171" fontId="29" fillId="2" borderId="1" xfId="1" applyFont="1" applyFill="1" applyBorder="1" applyAlignment="1">
      <alignment horizontal="right" vertical="center" wrapText="1"/>
    </xf>
    <xf numFmtId="171" fontId="28" fillId="2" borderId="1" xfId="1" applyFont="1" applyFill="1" applyBorder="1" applyAlignment="1">
      <alignment horizontal="right" vertical="center" wrapText="1"/>
    </xf>
    <xf numFmtId="171" fontId="30" fillId="2" borderId="1" xfId="1" applyFont="1" applyFill="1" applyBorder="1" applyAlignment="1">
      <alignment vertical="center"/>
    </xf>
    <xf numFmtId="171" fontId="21" fillId="0" borderId="1" xfId="1" applyFont="1" applyFill="1" applyBorder="1" applyAlignment="1">
      <alignment vertical="center" wrapText="1"/>
    </xf>
    <xf numFmtId="182" fontId="21" fillId="0" borderId="1" xfId="1" applyNumberFormat="1" applyFont="1" applyFill="1" applyBorder="1" applyAlignment="1">
      <alignment horizontal="right" vertical="center" wrapText="1"/>
    </xf>
    <xf numFmtId="171" fontId="27" fillId="0" borderId="1" xfId="1" applyFont="1" applyFill="1" applyBorder="1" applyAlignment="1">
      <alignment horizontal="right" vertical="center" wrapText="1"/>
    </xf>
    <xf numFmtId="171" fontId="21" fillId="0" borderId="0" xfId="1" applyFont="1" applyFill="1"/>
    <xf numFmtId="171" fontId="28" fillId="0" borderId="1" xfId="1" applyFont="1" applyFill="1" applyBorder="1" applyAlignment="1">
      <alignment vertical="center" wrapText="1"/>
    </xf>
    <xf numFmtId="171" fontId="29" fillId="0" borderId="1" xfId="1" applyFont="1" applyFill="1" applyBorder="1" applyAlignment="1">
      <alignment horizontal="right" vertical="center" wrapText="1"/>
    </xf>
    <xf numFmtId="171" fontId="28" fillId="0" borderId="1" xfId="1" applyFont="1" applyFill="1" applyBorder="1" applyAlignment="1">
      <alignment horizontal="right" vertical="center" wrapText="1"/>
    </xf>
    <xf numFmtId="171" fontId="29" fillId="3" borderId="1" xfId="1" applyFont="1" applyFill="1" applyBorder="1" applyAlignment="1">
      <alignment horizontal="right" vertical="center" wrapText="1"/>
    </xf>
    <xf numFmtId="171" fontId="29" fillId="0" borderId="1" xfId="1" applyFont="1" applyFill="1" applyBorder="1" applyAlignment="1">
      <alignment vertical="center"/>
    </xf>
    <xf numFmtId="171" fontId="28" fillId="0" borderId="0" xfId="1" applyFont="1" applyAlignment="1">
      <alignment vertical="center"/>
    </xf>
    <xf numFmtId="171" fontId="29" fillId="0" borderId="1" xfId="1" applyFont="1" applyFill="1" applyBorder="1" applyAlignment="1">
      <alignment vertical="center" wrapText="1"/>
    </xf>
    <xf numFmtId="171" fontId="21" fillId="0" borderId="1" xfId="1" applyFont="1" applyFill="1" applyBorder="1" applyAlignment="1">
      <alignment horizontal="right" vertical="center" wrapText="1"/>
    </xf>
    <xf numFmtId="171" fontId="28" fillId="0" borderId="1" xfId="1" applyFont="1" applyFill="1" applyBorder="1" applyAlignment="1">
      <alignment horizontal="right" vertical="center"/>
    </xf>
    <xf numFmtId="171" fontId="28" fillId="0" borderId="1" xfId="1" applyFont="1" applyFill="1" applyBorder="1" applyAlignment="1">
      <alignment vertical="center"/>
    </xf>
    <xf numFmtId="171" fontId="29" fillId="0" borderId="2" xfId="1" applyFont="1" applyFill="1" applyBorder="1" applyAlignment="1">
      <alignment vertical="center" wrapText="1"/>
    </xf>
    <xf numFmtId="171" fontId="21" fillId="0" borderId="1" xfId="1" applyFont="1" applyFill="1" applyBorder="1" applyAlignment="1">
      <alignment vertical="center"/>
    </xf>
    <xf numFmtId="171" fontId="29" fillId="0" borderId="1" xfId="1" applyFont="1" applyFill="1" applyBorder="1" applyAlignment="1">
      <alignment horizontal="right" vertical="center"/>
    </xf>
    <xf numFmtId="182" fontId="21" fillId="0" borderId="1" xfId="1" applyNumberFormat="1" applyFont="1" applyFill="1" applyBorder="1" applyAlignment="1">
      <alignment horizontal="center" vertical="center" wrapText="1"/>
    </xf>
    <xf numFmtId="171" fontId="21" fillId="0" borderId="1" xfId="1" applyFont="1" applyFill="1" applyBorder="1" applyAlignment="1">
      <alignment horizontal="right" vertical="center"/>
    </xf>
    <xf numFmtId="171" fontId="28" fillId="0" borderId="2" xfId="1" applyFont="1" applyFill="1" applyBorder="1" applyAlignment="1">
      <alignment vertical="center" wrapText="1"/>
    </xf>
    <xf numFmtId="0" fontId="31" fillId="0" borderId="0" xfId="0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171" fontId="9" fillId="0" borderId="2" xfId="1" applyFont="1" applyFill="1" applyBorder="1" applyAlignment="1">
      <alignment horizontal="center" vertical="center" wrapText="1"/>
    </xf>
    <xf numFmtId="171" fontId="9" fillId="0" borderId="7" xfId="1" applyFont="1" applyFill="1" applyBorder="1" applyAlignment="1">
      <alignment horizontal="center" vertical="center" wrapText="1"/>
    </xf>
    <xf numFmtId="171" fontId="9" fillId="0" borderId="9" xfId="1" applyFont="1" applyFill="1" applyBorder="1" applyAlignment="1">
      <alignment horizontal="center" vertical="center" wrapText="1"/>
    </xf>
    <xf numFmtId="171" fontId="8" fillId="0" borderId="2" xfId="1" applyFont="1" applyFill="1" applyBorder="1" applyAlignment="1">
      <alignment horizontal="center" vertical="center" wrapText="1"/>
    </xf>
    <xf numFmtId="171" fontId="8" fillId="0" borderId="7" xfId="1" applyFont="1" applyFill="1" applyBorder="1" applyAlignment="1">
      <alignment horizontal="center" vertical="center" wrapText="1"/>
    </xf>
    <xf numFmtId="171" fontId="8" fillId="0" borderId="9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1" fontId="9" fillId="0" borderId="9" xfId="1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2181225</xdr:colOff>
      <xdr:row>4</xdr:row>
      <xdr:rowOff>9525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0" y="209550"/>
          <a:ext cx="2181225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 Mon"/>
            </a:rPr>
            <a:t>¯íäýñíèé Ñòàòèñòèêèéí Ãàçðûí äàðãà,  Ñàíãèéí ñàéäûí 2007 îíû 49/96 òîîò òóøààëààð áàòëàâ.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BreakPreview" zoomScale="60" zoomScaleNormal="100" workbookViewId="0">
      <selection activeCell="A2" sqref="A2"/>
    </sheetView>
  </sheetViews>
  <sheetFormatPr defaultRowHeight="15" x14ac:dyDescent="0.3"/>
  <cols>
    <col min="1" max="1" width="61.42578125" style="1" customWidth="1"/>
    <col min="2" max="2" width="7.7109375" style="1" customWidth="1"/>
    <col min="3" max="3" width="15.7109375" style="1" bestFit="1" customWidth="1"/>
    <col min="4" max="7" width="14.140625" customWidth="1"/>
    <col min="8" max="8" width="14.140625" style="24" customWidth="1"/>
    <col min="9" max="12" width="14.140625" customWidth="1"/>
    <col min="13" max="13" width="14.140625" style="24" customWidth="1"/>
    <col min="14" max="15" width="14.140625" customWidth="1"/>
    <col min="16" max="16" width="14.140625" style="24" customWidth="1"/>
    <col min="17" max="28" width="14.140625" customWidth="1"/>
    <col min="29" max="16384" width="9.140625" style="1"/>
  </cols>
  <sheetData>
    <row r="1" spans="1:28" x14ac:dyDescent="0.3">
      <c r="D1" s="24"/>
      <c r="E1" s="24"/>
      <c r="F1" s="24"/>
      <c r="G1" s="24"/>
      <c r="I1" s="24"/>
      <c r="J1" s="24"/>
      <c r="K1" s="24"/>
      <c r="L1" s="24"/>
      <c r="N1" s="24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</row>
    <row r="2" spans="1:28" s="5" customFormat="1" ht="15.75" x14ac:dyDescent="0.25">
      <c r="D2" s="28"/>
      <c r="E2" s="28"/>
      <c r="F2" s="28"/>
      <c r="G2" s="28"/>
      <c r="H2" s="24"/>
      <c r="I2" s="24"/>
      <c r="J2" s="24"/>
      <c r="K2" s="24"/>
      <c r="L2" s="24"/>
      <c r="M2" s="24"/>
      <c r="N2" s="24"/>
      <c r="O2" s="25"/>
      <c r="P2" s="26"/>
      <c r="Q2" s="26"/>
      <c r="R2" s="29"/>
      <c r="S2" s="26"/>
      <c r="T2" s="26"/>
      <c r="U2" s="26"/>
      <c r="V2" s="29"/>
      <c r="W2" s="26"/>
      <c r="X2" s="29"/>
      <c r="Y2" s="26"/>
      <c r="Z2" s="26"/>
      <c r="AA2" s="26"/>
      <c r="AB2" s="30"/>
    </row>
    <row r="3" spans="1:28" s="5" customFormat="1" ht="15.75" x14ac:dyDescent="0.25">
      <c r="D3" s="31" t="s">
        <v>323</v>
      </c>
      <c r="E3" s="28"/>
      <c r="F3" s="28"/>
      <c r="G3" s="28"/>
      <c r="H3" s="24"/>
      <c r="I3" s="24"/>
      <c r="J3" s="24"/>
      <c r="K3" s="24"/>
      <c r="L3" s="24"/>
      <c r="M3" s="24"/>
      <c r="N3" s="24"/>
      <c r="O3" s="32"/>
      <c r="P3" s="33"/>
      <c r="Q3" s="33"/>
      <c r="R3" s="30"/>
      <c r="S3" s="33"/>
      <c r="T3" s="33"/>
      <c r="U3" s="33"/>
      <c r="V3" s="30"/>
      <c r="W3" s="33"/>
      <c r="X3" s="30"/>
      <c r="Y3" s="33"/>
      <c r="Z3" s="33"/>
      <c r="AA3" s="33"/>
      <c r="AB3" s="30"/>
    </row>
    <row r="4" spans="1:28" s="5" customFormat="1" ht="12.75" x14ac:dyDescent="0.2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2" customHeight="1" x14ac:dyDescent="0.2"/>
    <row r="6" spans="1:28" ht="13.5" customHeight="1" x14ac:dyDescent="0.3">
      <c r="A6" s="2" t="s">
        <v>306</v>
      </c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3">
      <c r="A7" s="2" t="s">
        <v>307</v>
      </c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">
      <c r="A8" s="3"/>
      <c r="B8" s="3"/>
      <c r="C8" s="3" t="s">
        <v>310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6" customFormat="1" ht="13.5" x14ac:dyDescent="0.3">
      <c r="A9" s="124" t="s">
        <v>308</v>
      </c>
      <c r="B9" s="125"/>
      <c r="C9" s="126"/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34">
        <v>16</v>
      </c>
      <c r="T9" s="34">
        <v>17</v>
      </c>
      <c r="U9" s="34">
        <v>18</v>
      </c>
      <c r="V9" s="34">
        <v>19</v>
      </c>
      <c r="W9" s="34">
        <v>21</v>
      </c>
      <c r="X9" s="34">
        <v>20</v>
      </c>
      <c r="Y9" s="34">
        <v>22</v>
      </c>
      <c r="Z9" s="34">
        <v>23</v>
      </c>
      <c r="AA9" s="34">
        <v>24</v>
      </c>
      <c r="AB9" s="34">
        <v>25</v>
      </c>
    </row>
    <row r="10" spans="1:28" s="7" customFormat="1" ht="13.5" customHeight="1" x14ac:dyDescent="0.3">
      <c r="A10" s="127" t="s">
        <v>148</v>
      </c>
      <c r="B10" s="128"/>
      <c r="C10" s="129"/>
      <c r="D10" s="35">
        <v>2050374</v>
      </c>
      <c r="E10" s="35" t="s">
        <v>324</v>
      </c>
      <c r="F10" s="35" t="s">
        <v>16</v>
      </c>
      <c r="G10" s="35" t="s">
        <v>102</v>
      </c>
      <c r="H10" s="35" t="s">
        <v>135</v>
      </c>
      <c r="I10" s="35" t="s">
        <v>47</v>
      </c>
      <c r="J10" s="35" t="s">
        <v>37</v>
      </c>
      <c r="K10" s="35" t="s">
        <v>62</v>
      </c>
      <c r="L10" s="35" t="s">
        <v>41</v>
      </c>
      <c r="M10" s="35">
        <v>2571498</v>
      </c>
      <c r="N10" s="36" t="s">
        <v>240</v>
      </c>
      <c r="O10" s="35" t="s">
        <v>65</v>
      </c>
      <c r="P10" s="35" t="s">
        <v>131</v>
      </c>
      <c r="Q10" s="35" t="s">
        <v>49</v>
      </c>
      <c r="R10" s="35" t="s">
        <v>20</v>
      </c>
      <c r="S10" s="34">
        <v>2061848</v>
      </c>
      <c r="T10" s="35" t="s">
        <v>59</v>
      </c>
      <c r="U10" s="35">
        <v>2054701</v>
      </c>
      <c r="V10" s="35" t="s">
        <v>8</v>
      </c>
      <c r="W10" s="35" t="s">
        <v>39</v>
      </c>
      <c r="X10" s="35" t="s">
        <v>18</v>
      </c>
      <c r="Y10" s="35" t="s">
        <v>109</v>
      </c>
      <c r="Z10" s="35" t="s">
        <v>32</v>
      </c>
      <c r="AA10" s="34">
        <v>2740451</v>
      </c>
      <c r="AB10" s="35" t="s">
        <v>11</v>
      </c>
    </row>
    <row r="11" spans="1:28" s="6" customFormat="1" ht="20.25" customHeight="1" x14ac:dyDescent="0.3">
      <c r="A11" s="121" t="s">
        <v>309</v>
      </c>
      <c r="B11" s="122"/>
      <c r="C11" s="123"/>
      <c r="D11" s="58" t="s">
        <v>326</v>
      </c>
      <c r="E11" s="59" t="s">
        <v>10</v>
      </c>
      <c r="F11" s="58" t="s">
        <v>327</v>
      </c>
      <c r="G11" s="59" t="s">
        <v>328</v>
      </c>
      <c r="H11" s="58" t="s">
        <v>329</v>
      </c>
      <c r="I11" s="59" t="s">
        <v>330</v>
      </c>
      <c r="J11" s="58" t="s">
        <v>331</v>
      </c>
      <c r="K11" s="59" t="s">
        <v>332</v>
      </c>
      <c r="L11" s="58" t="s">
        <v>42</v>
      </c>
      <c r="M11" s="59" t="s">
        <v>333</v>
      </c>
      <c r="N11" s="58" t="s">
        <v>334</v>
      </c>
      <c r="O11" s="59" t="s">
        <v>335</v>
      </c>
      <c r="P11" s="58" t="s">
        <v>336</v>
      </c>
      <c r="Q11" s="59" t="s">
        <v>337</v>
      </c>
      <c r="R11" s="58" t="s">
        <v>338</v>
      </c>
      <c r="S11" s="59" t="s">
        <v>339</v>
      </c>
      <c r="T11" s="58" t="s">
        <v>340</v>
      </c>
      <c r="U11" s="59" t="s">
        <v>341</v>
      </c>
      <c r="V11" s="58" t="s">
        <v>342</v>
      </c>
      <c r="W11" s="58" t="s">
        <v>19</v>
      </c>
      <c r="X11" s="59" t="s">
        <v>40</v>
      </c>
      <c r="Y11" s="59" t="s">
        <v>343</v>
      </c>
      <c r="Z11" s="60" t="s">
        <v>344</v>
      </c>
      <c r="AA11" s="61" t="s">
        <v>345</v>
      </c>
      <c r="AB11" s="62" t="s">
        <v>346</v>
      </c>
    </row>
    <row r="12" spans="1:28" s="6" customFormat="1" ht="14.25" x14ac:dyDescent="0.3">
      <c r="A12" s="121" t="s">
        <v>149</v>
      </c>
      <c r="B12" s="122"/>
      <c r="C12" s="123"/>
      <c r="D12" s="37" t="s">
        <v>347</v>
      </c>
      <c r="E12" s="37" t="s">
        <v>348</v>
      </c>
      <c r="F12" s="37" t="s">
        <v>349</v>
      </c>
      <c r="G12" s="37" t="s">
        <v>348</v>
      </c>
      <c r="H12" s="37" t="s">
        <v>350</v>
      </c>
      <c r="I12" s="37" t="s">
        <v>348</v>
      </c>
      <c r="J12" s="37" t="s">
        <v>348</v>
      </c>
      <c r="K12" s="37" t="s">
        <v>351</v>
      </c>
      <c r="L12" s="37" t="s">
        <v>352</v>
      </c>
      <c r="M12" s="37" t="s">
        <v>348</v>
      </c>
      <c r="N12" s="38" t="s">
        <v>353</v>
      </c>
      <c r="O12" s="37" t="s">
        <v>354</v>
      </c>
      <c r="P12" s="37" t="s">
        <v>348</v>
      </c>
      <c r="Q12" s="37" t="s">
        <v>355</v>
      </c>
      <c r="R12" s="37" t="s">
        <v>355</v>
      </c>
      <c r="S12" s="37" t="s">
        <v>352</v>
      </c>
      <c r="T12" s="37" t="s">
        <v>348</v>
      </c>
      <c r="U12" s="37" t="s">
        <v>356</v>
      </c>
      <c r="V12" s="37" t="s">
        <v>357</v>
      </c>
      <c r="W12" s="37" t="s">
        <v>351</v>
      </c>
      <c r="X12" s="37" t="s">
        <v>348</v>
      </c>
      <c r="Y12" s="37" t="s">
        <v>348</v>
      </c>
      <c r="Z12" s="37" t="s">
        <v>355</v>
      </c>
      <c r="AA12" s="39" t="s">
        <v>349</v>
      </c>
      <c r="AB12" s="39" t="s">
        <v>349</v>
      </c>
    </row>
    <row r="13" spans="1:28" s="6" customFormat="1" ht="14.25" x14ac:dyDescent="0.3">
      <c r="A13" s="121" t="s">
        <v>150</v>
      </c>
      <c r="B13" s="122"/>
      <c r="C13" s="123"/>
      <c r="D13" s="37" t="s">
        <v>6</v>
      </c>
      <c r="E13" s="37" t="s">
        <v>6</v>
      </c>
      <c r="F13" s="37" t="s">
        <v>325</v>
      </c>
      <c r="G13" s="37" t="s">
        <v>7</v>
      </c>
      <c r="H13" s="37" t="s">
        <v>7</v>
      </c>
      <c r="I13" s="37" t="s">
        <v>7</v>
      </c>
      <c r="J13" s="37" t="s">
        <v>7</v>
      </c>
      <c r="K13" s="37" t="s">
        <v>7</v>
      </c>
      <c r="L13" s="37" t="s">
        <v>7</v>
      </c>
      <c r="M13" s="37" t="s">
        <v>7</v>
      </c>
      <c r="N13" s="38" t="s">
        <v>7</v>
      </c>
      <c r="O13" s="37" t="s">
        <v>7</v>
      </c>
      <c r="P13" s="37" t="s">
        <v>7</v>
      </c>
      <c r="Q13" s="37" t="s">
        <v>7</v>
      </c>
      <c r="R13" s="37" t="s">
        <v>7</v>
      </c>
      <c r="S13" s="37" t="s">
        <v>7</v>
      </c>
      <c r="T13" s="37" t="s">
        <v>7</v>
      </c>
      <c r="U13" s="37" t="s">
        <v>7</v>
      </c>
      <c r="V13" s="37" t="s">
        <v>6</v>
      </c>
      <c r="W13" s="37" t="s">
        <v>7</v>
      </c>
      <c r="X13" s="37" t="s">
        <v>6</v>
      </c>
      <c r="Y13" s="37" t="s">
        <v>7</v>
      </c>
      <c r="Z13" s="37" t="s">
        <v>7</v>
      </c>
      <c r="AA13" s="37" t="s">
        <v>7</v>
      </c>
      <c r="AB13" s="37" t="s">
        <v>6</v>
      </c>
    </row>
    <row r="14" spans="1:28" s="6" customFormat="1" ht="52.5" x14ac:dyDescent="0.3">
      <c r="A14" s="8" t="s">
        <v>256</v>
      </c>
      <c r="B14" s="4" t="s">
        <v>255</v>
      </c>
      <c r="C14" s="4" t="s">
        <v>292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0"/>
      <c r="P14" s="40"/>
      <c r="Q14" s="40"/>
      <c r="R14" s="40"/>
      <c r="S14" s="42"/>
      <c r="T14" s="40"/>
      <c r="U14" s="40"/>
      <c r="V14" s="40"/>
      <c r="W14" s="40"/>
      <c r="X14" s="40"/>
      <c r="Y14" s="40"/>
      <c r="Z14" s="40"/>
      <c r="AA14" s="42"/>
      <c r="AB14" s="40"/>
    </row>
    <row r="15" spans="1:28" s="12" customFormat="1" ht="13.5" x14ac:dyDescent="0.3">
      <c r="A15" s="9" t="s">
        <v>257</v>
      </c>
      <c r="B15" s="10" t="s">
        <v>315</v>
      </c>
      <c r="C15" s="11">
        <f t="shared" ref="C15:AB15" si="0">SUM(C16:C25)</f>
        <v>328988523.15823001</v>
      </c>
      <c r="D15" s="43">
        <f t="shared" si="0"/>
        <v>286042.90000000002</v>
      </c>
      <c r="E15" s="43">
        <f t="shared" si="0"/>
        <v>2461075.4</v>
      </c>
      <c r="F15" s="43">
        <f t="shared" si="0"/>
        <v>66115.47</v>
      </c>
      <c r="G15" s="43">
        <f t="shared" si="0"/>
        <v>1288490.8999999999</v>
      </c>
      <c r="H15" s="43">
        <f t="shared" si="0"/>
        <v>3001682.74462</v>
      </c>
      <c r="I15" s="43">
        <f t="shared" si="0"/>
        <v>91957.4</v>
      </c>
      <c r="J15" s="43">
        <f t="shared" si="0"/>
        <v>3322749.6429999997</v>
      </c>
      <c r="K15" s="43">
        <f t="shared" si="0"/>
        <v>256312.56300000002</v>
      </c>
      <c r="L15" s="43">
        <f t="shared" si="0"/>
        <v>330298.5</v>
      </c>
      <c r="M15" s="43">
        <f t="shared" si="0"/>
        <v>185348.9</v>
      </c>
      <c r="N15" s="43">
        <f t="shared" si="0"/>
        <v>14399.480000000001</v>
      </c>
      <c r="O15" s="43">
        <f t="shared" si="0"/>
        <v>22179</v>
      </c>
      <c r="P15" s="43">
        <f t="shared" si="0"/>
        <v>728683.1</v>
      </c>
      <c r="Q15" s="43">
        <f t="shared" si="0"/>
        <v>599627.2996899999</v>
      </c>
      <c r="R15" s="43">
        <f t="shared" si="0"/>
        <v>43772.976000000002</v>
      </c>
      <c r="S15" s="43">
        <f t="shared" si="0"/>
        <v>10235.200000000001</v>
      </c>
      <c r="T15" s="43">
        <f t="shared" si="0"/>
        <v>1313724.2108900002</v>
      </c>
      <c r="U15" s="43">
        <f t="shared" si="0"/>
        <v>533864.4</v>
      </c>
      <c r="V15" s="43">
        <f t="shared" si="0"/>
        <v>761900.08400000003</v>
      </c>
      <c r="W15" s="43">
        <f t="shared" si="0"/>
        <v>310767342.80448997</v>
      </c>
      <c r="X15" s="43">
        <f t="shared" si="0"/>
        <v>216403.6</v>
      </c>
      <c r="Y15" s="43">
        <f t="shared" si="0"/>
        <v>305197.14253999997</v>
      </c>
      <c r="Z15" s="43">
        <f t="shared" si="0"/>
        <v>28985.8</v>
      </c>
      <c r="AA15" s="43">
        <f t="shared" si="0"/>
        <v>9095.1</v>
      </c>
      <c r="AB15" s="43">
        <f t="shared" si="0"/>
        <v>2343038.5399999996</v>
      </c>
    </row>
    <row r="16" spans="1:28" s="6" customFormat="1" ht="13.5" x14ac:dyDescent="0.3">
      <c r="A16" s="13" t="s">
        <v>258</v>
      </c>
      <c r="B16" s="13"/>
      <c r="C16" s="13">
        <f t="shared" ref="C16:C25" si="1">SUM(D16:AB16)</f>
        <v>134635576.18393999</v>
      </c>
      <c r="D16" s="44">
        <v>738</v>
      </c>
      <c r="E16" s="45">
        <v>269809.59999999998</v>
      </c>
      <c r="F16" s="45">
        <v>0</v>
      </c>
      <c r="G16" s="45">
        <v>0</v>
      </c>
      <c r="H16" s="44">
        <v>2640685.9446200002</v>
      </c>
      <c r="I16" s="45">
        <v>0</v>
      </c>
      <c r="J16" s="45">
        <v>1300000</v>
      </c>
      <c r="K16" s="45">
        <v>20000</v>
      </c>
      <c r="L16" s="45">
        <v>0</v>
      </c>
      <c r="M16" s="45">
        <v>10066.799999999999</v>
      </c>
      <c r="N16" s="46">
        <v>45</v>
      </c>
      <c r="O16" s="45">
        <v>19798.8</v>
      </c>
      <c r="P16" s="45">
        <v>245000</v>
      </c>
      <c r="Q16" s="45">
        <v>255988.9</v>
      </c>
      <c r="R16" s="45">
        <v>0</v>
      </c>
      <c r="S16" s="45"/>
      <c r="T16" s="45">
        <v>94219.384999999995</v>
      </c>
      <c r="U16" s="45">
        <v>320000</v>
      </c>
      <c r="V16" s="45">
        <v>0</v>
      </c>
      <c r="W16" s="45">
        <v>127650956.63978</v>
      </c>
      <c r="X16" s="45">
        <v>37827</v>
      </c>
      <c r="Y16" s="45">
        <v>187584.71453999999</v>
      </c>
      <c r="Z16" s="45">
        <v>0</v>
      </c>
      <c r="AA16" s="45">
        <v>0</v>
      </c>
      <c r="AB16" s="45">
        <v>1582855.4</v>
      </c>
    </row>
    <row r="17" spans="1:28" s="6" customFormat="1" ht="13.5" x14ac:dyDescent="0.3">
      <c r="A17" s="13" t="s">
        <v>259</v>
      </c>
      <c r="B17" s="13"/>
      <c r="C17" s="13">
        <f t="shared" si="1"/>
        <v>4263984.5488900002</v>
      </c>
      <c r="D17" s="44">
        <v>284566.90000000002</v>
      </c>
      <c r="E17" s="45">
        <v>2059069</v>
      </c>
      <c r="F17" s="45">
        <v>0</v>
      </c>
      <c r="G17" s="45">
        <v>0</v>
      </c>
      <c r="H17" s="44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6">
        <v>0</v>
      </c>
      <c r="O17" s="45">
        <v>0</v>
      </c>
      <c r="P17" s="45">
        <v>0</v>
      </c>
      <c r="Q17" s="45">
        <v>159782.29999999999</v>
      </c>
      <c r="R17" s="45">
        <v>0</v>
      </c>
      <c r="S17" s="45"/>
      <c r="T17" s="45">
        <v>251812.84888999999</v>
      </c>
      <c r="U17" s="45">
        <v>0</v>
      </c>
      <c r="V17" s="45">
        <v>667353.5</v>
      </c>
      <c r="W17" s="45">
        <v>0</v>
      </c>
      <c r="X17" s="45">
        <v>172400</v>
      </c>
      <c r="Y17" s="45">
        <v>0</v>
      </c>
      <c r="Z17" s="45">
        <v>0</v>
      </c>
      <c r="AA17" s="45">
        <v>0</v>
      </c>
      <c r="AB17" s="45">
        <v>669000</v>
      </c>
    </row>
    <row r="18" spans="1:28" s="6" customFormat="1" ht="14.25" x14ac:dyDescent="0.3">
      <c r="A18" s="13" t="s">
        <v>260</v>
      </c>
      <c r="B18" s="13"/>
      <c r="C18" s="13">
        <f t="shared" si="1"/>
        <v>6860924.1999999993</v>
      </c>
      <c r="D18" s="44"/>
      <c r="E18" s="45">
        <v>74922.899999999994</v>
      </c>
      <c r="F18" s="45">
        <v>53009.8</v>
      </c>
      <c r="G18" s="47">
        <v>1288490.8999999999</v>
      </c>
      <c r="H18" s="44">
        <v>153480.79999999999</v>
      </c>
      <c r="I18" s="45"/>
      <c r="J18" s="45">
        <v>99607.3</v>
      </c>
      <c r="K18" s="45">
        <v>4775.7</v>
      </c>
      <c r="L18" s="45">
        <v>133505.4</v>
      </c>
      <c r="M18" s="45">
        <v>4650.8999999999996</v>
      </c>
      <c r="N18" s="46">
        <v>14241.2</v>
      </c>
      <c r="O18" s="45"/>
      <c r="P18" s="45">
        <v>181642.3</v>
      </c>
      <c r="Q18" s="45">
        <v>30064.5</v>
      </c>
      <c r="R18" s="45">
        <v>7645.7</v>
      </c>
      <c r="S18" s="45">
        <v>10235.200000000001</v>
      </c>
      <c r="T18" s="45">
        <v>327368.3</v>
      </c>
      <c r="U18" s="45">
        <v>177954.1</v>
      </c>
      <c r="V18" s="45">
        <v>9080.5</v>
      </c>
      <c r="W18" s="45">
        <v>4083390.9</v>
      </c>
      <c r="X18" s="45">
        <v>1361.1</v>
      </c>
      <c r="Y18" s="45">
        <v>116308.7</v>
      </c>
      <c r="Z18" s="45">
        <v>7305.8</v>
      </c>
      <c r="AA18" s="45">
        <v>2583.3000000000002</v>
      </c>
      <c r="AB18" s="45">
        <v>79298.899999999994</v>
      </c>
    </row>
    <row r="19" spans="1:28" s="6" customFormat="1" ht="13.5" x14ac:dyDescent="0.3">
      <c r="A19" s="13" t="s">
        <v>261</v>
      </c>
      <c r="B19" s="13"/>
      <c r="C19" s="13">
        <f t="shared" si="1"/>
        <v>175944943.22639999</v>
      </c>
      <c r="D19" s="45">
        <v>0</v>
      </c>
      <c r="E19" s="45">
        <v>0</v>
      </c>
      <c r="F19" s="45">
        <v>0</v>
      </c>
      <c r="G19" s="45">
        <v>0</v>
      </c>
      <c r="H19" s="44">
        <v>0</v>
      </c>
      <c r="I19" s="45">
        <v>0</v>
      </c>
      <c r="J19" s="45">
        <v>1911247.074</v>
      </c>
      <c r="K19" s="45">
        <v>228979.943</v>
      </c>
      <c r="L19" s="45">
        <v>0</v>
      </c>
      <c r="M19" s="45">
        <v>170109.8</v>
      </c>
      <c r="N19" s="46">
        <v>0</v>
      </c>
      <c r="O19" s="45">
        <v>0</v>
      </c>
      <c r="P19" s="45">
        <v>245461.7</v>
      </c>
      <c r="Q19" s="45">
        <v>139471.49969</v>
      </c>
      <c r="R19" s="45">
        <v>0</v>
      </c>
      <c r="S19" s="45"/>
      <c r="T19" s="45">
        <v>611927.04500000004</v>
      </c>
      <c r="U19" s="45">
        <v>30000</v>
      </c>
      <c r="V19" s="45">
        <v>0</v>
      </c>
      <c r="W19" s="45">
        <v>172601264.66470999</v>
      </c>
      <c r="X19" s="45">
        <v>0</v>
      </c>
      <c r="Y19" s="45">
        <v>0</v>
      </c>
      <c r="Z19" s="45">
        <v>6481.5</v>
      </c>
      <c r="AA19" s="45">
        <v>0</v>
      </c>
      <c r="AB19" s="45">
        <v>0</v>
      </c>
    </row>
    <row r="20" spans="1:28" s="6" customFormat="1" ht="13.5" x14ac:dyDescent="0.3">
      <c r="A20" s="13" t="s">
        <v>262</v>
      </c>
      <c r="B20" s="13"/>
      <c r="C20" s="13">
        <f t="shared" si="1"/>
        <v>1624228.1429999999</v>
      </c>
      <c r="D20" s="45">
        <v>0</v>
      </c>
      <c r="E20" s="45">
        <v>51600</v>
      </c>
      <c r="F20" s="45">
        <v>4704.9000000000005</v>
      </c>
      <c r="G20" s="45">
        <v>0</v>
      </c>
      <c r="H20" s="44">
        <v>144565.20000000001</v>
      </c>
      <c r="I20" s="45">
        <v>90089.4</v>
      </c>
      <c r="J20" s="45">
        <v>10159.253000000001</v>
      </c>
      <c r="K20" s="45">
        <v>745.42</v>
      </c>
      <c r="L20" s="45">
        <v>0</v>
      </c>
      <c r="M20" s="45">
        <v>0</v>
      </c>
      <c r="N20" s="46">
        <v>0</v>
      </c>
      <c r="O20" s="45">
        <v>0</v>
      </c>
      <c r="P20" s="45">
        <v>0</v>
      </c>
      <c r="Q20" s="45">
        <v>9100</v>
      </c>
      <c r="R20" s="45">
        <v>4011.998</v>
      </c>
      <c r="S20" s="45"/>
      <c r="T20" s="45">
        <v>10170.972000000002</v>
      </c>
      <c r="U20" s="45">
        <v>0</v>
      </c>
      <c r="V20" s="45">
        <v>84565.6</v>
      </c>
      <c r="W20" s="45">
        <v>1203800</v>
      </c>
      <c r="X20" s="45">
        <v>2412</v>
      </c>
      <c r="Y20" s="45">
        <v>1121.2</v>
      </c>
      <c r="Z20" s="45">
        <v>0</v>
      </c>
      <c r="AA20" s="45">
        <v>6511.8</v>
      </c>
      <c r="AB20" s="45">
        <v>670.4</v>
      </c>
    </row>
    <row r="21" spans="1:28" s="6" customFormat="1" ht="13.5" x14ac:dyDescent="0.3">
      <c r="A21" s="13" t="s">
        <v>263</v>
      </c>
      <c r="B21" s="13"/>
      <c r="C21" s="13">
        <f t="shared" si="1"/>
        <v>874567.10000000009</v>
      </c>
      <c r="D21" s="44"/>
      <c r="E21" s="44"/>
      <c r="F21" s="44">
        <v>5884</v>
      </c>
      <c r="G21" s="44"/>
      <c r="H21" s="44">
        <v>0</v>
      </c>
      <c r="I21" s="44"/>
      <c r="J21" s="44"/>
      <c r="K21" s="44">
        <v>1277.5999999999999</v>
      </c>
      <c r="L21" s="44">
        <v>185460.3</v>
      </c>
      <c r="M21" s="44"/>
      <c r="N21" s="46"/>
      <c r="O21" s="44"/>
      <c r="P21" s="44">
        <v>46004.2</v>
      </c>
      <c r="Q21" s="44"/>
      <c r="R21" s="44">
        <v>30618.799999999999</v>
      </c>
      <c r="S21" s="44"/>
      <c r="T21" s="44"/>
      <c r="U21" s="44"/>
      <c r="V21" s="44"/>
      <c r="W21" s="44">
        <v>596263.9</v>
      </c>
      <c r="X21" s="44">
        <v>583.5</v>
      </c>
      <c r="Y21" s="44"/>
      <c r="Z21" s="45">
        <v>6468</v>
      </c>
      <c r="AA21" s="45">
        <v>0</v>
      </c>
      <c r="AB21" s="44">
        <v>2006.8</v>
      </c>
    </row>
    <row r="22" spans="1:28" s="6" customFormat="1" ht="13.5" x14ac:dyDescent="0.3">
      <c r="A22" s="13" t="s">
        <v>264</v>
      </c>
      <c r="B22" s="13"/>
      <c r="C22" s="13">
        <f t="shared" si="1"/>
        <v>45100.7</v>
      </c>
      <c r="D22" s="44"/>
      <c r="E22" s="44"/>
      <c r="F22" s="44">
        <v>920.4</v>
      </c>
      <c r="G22" s="44"/>
      <c r="H22" s="44">
        <v>0</v>
      </c>
      <c r="I22" s="44"/>
      <c r="J22" s="44"/>
      <c r="K22" s="44">
        <v>122.5</v>
      </c>
      <c r="L22" s="44">
        <v>8987.4</v>
      </c>
      <c r="M22" s="44"/>
      <c r="N22" s="46"/>
      <c r="O22" s="44"/>
      <c r="P22" s="44">
        <v>1754.9</v>
      </c>
      <c r="Q22" s="44"/>
      <c r="R22" s="44"/>
      <c r="S22" s="44"/>
      <c r="T22" s="44"/>
      <c r="U22" s="44"/>
      <c r="V22" s="44"/>
      <c r="W22" s="44">
        <v>33275.5</v>
      </c>
      <c r="X22" s="44"/>
      <c r="Y22" s="44"/>
      <c r="Z22" s="45">
        <v>0</v>
      </c>
      <c r="AA22" s="45">
        <v>0</v>
      </c>
      <c r="AB22" s="44">
        <v>40</v>
      </c>
    </row>
    <row r="23" spans="1:28" s="6" customFormat="1" ht="13.5" x14ac:dyDescent="0.3">
      <c r="A23" s="13" t="s">
        <v>265</v>
      </c>
      <c r="B23" s="13"/>
      <c r="C23" s="13">
        <f t="shared" si="1"/>
        <v>84344.556000000011</v>
      </c>
      <c r="D23" s="45">
        <v>0</v>
      </c>
      <c r="E23" s="45">
        <v>5631.9000000000005</v>
      </c>
      <c r="F23" s="45">
        <v>644.27</v>
      </c>
      <c r="G23" s="45">
        <v>0</v>
      </c>
      <c r="H23" s="44">
        <v>870.5</v>
      </c>
      <c r="I23" s="45">
        <v>1868</v>
      </c>
      <c r="J23" s="45">
        <v>1720.0160000000001</v>
      </c>
      <c r="K23" s="45">
        <v>403.40000000000003</v>
      </c>
      <c r="L23" s="45">
        <v>0</v>
      </c>
      <c r="M23" s="45">
        <v>521.40000000000009</v>
      </c>
      <c r="N23" s="46">
        <v>83.28</v>
      </c>
      <c r="O23" s="45">
        <v>0</v>
      </c>
      <c r="P23" s="45">
        <v>8700</v>
      </c>
      <c r="Q23" s="45">
        <v>5098.6000000000004</v>
      </c>
      <c r="R23" s="45">
        <v>1496.4780000000001</v>
      </c>
      <c r="S23" s="45"/>
      <c r="T23" s="45">
        <v>18077.560000000001</v>
      </c>
      <c r="U23" s="45">
        <v>5904.3</v>
      </c>
      <c r="V23" s="45">
        <v>882.48400000000004</v>
      </c>
      <c r="W23" s="45">
        <v>20372.400000000001</v>
      </c>
      <c r="X23" s="45">
        <v>1820</v>
      </c>
      <c r="Y23" s="45">
        <v>182.52800000000002</v>
      </c>
      <c r="Z23" s="45">
        <v>8642.5</v>
      </c>
      <c r="AA23" s="45">
        <v>0</v>
      </c>
      <c r="AB23" s="45">
        <v>1424.94</v>
      </c>
    </row>
    <row r="24" spans="1:28" s="6" customFormat="1" ht="13.5" x14ac:dyDescent="0.3">
      <c r="A24" s="14"/>
      <c r="B24" s="14"/>
      <c r="C24" s="13">
        <f t="shared" si="1"/>
        <v>0</v>
      </c>
      <c r="D24" s="45"/>
      <c r="E24" s="45"/>
      <c r="F24" s="45"/>
      <c r="G24" s="45"/>
      <c r="H24" s="44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s="6" customFormat="1" ht="13.5" x14ac:dyDescent="0.3">
      <c r="A25" s="13" t="s">
        <v>267</v>
      </c>
      <c r="B25" s="13"/>
      <c r="C25" s="13">
        <f t="shared" si="1"/>
        <v>4654854.4999999991</v>
      </c>
      <c r="D25" s="45">
        <v>738</v>
      </c>
      <c r="E25" s="45">
        <v>42</v>
      </c>
      <c r="F25" s="45">
        <v>952.1</v>
      </c>
      <c r="G25" s="45">
        <v>0</v>
      </c>
      <c r="H25" s="45">
        <v>62080.3</v>
      </c>
      <c r="I25" s="45">
        <v>0</v>
      </c>
      <c r="J25" s="45">
        <v>16</v>
      </c>
      <c r="K25" s="45">
        <v>8</v>
      </c>
      <c r="L25" s="45">
        <v>2345.4</v>
      </c>
      <c r="M25" s="45">
        <v>0</v>
      </c>
      <c r="N25" s="46">
        <v>30</v>
      </c>
      <c r="O25" s="45">
        <v>2380.1999999999998</v>
      </c>
      <c r="P25" s="45">
        <v>120</v>
      </c>
      <c r="Q25" s="45">
        <v>121.5</v>
      </c>
      <c r="R25" s="45">
        <v>0</v>
      </c>
      <c r="S25" s="45">
        <v>0</v>
      </c>
      <c r="T25" s="45">
        <v>148.1</v>
      </c>
      <c r="U25" s="45">
        <v>6</v>
      </c>
      <c r="V25" s="45">
        <v>18</v>
      </c>
      <c r="W25" s="45">
        <v>4578018.8</v>
      </c>
      <c r="X25" s="45">
        <v>0</v>
      </c>
      <c r="Y25" s="45">
        <v>0</v>
      </c>
      <c r="Z25" s="45">
        <v>88</v>
      </c>
      <c r="AA25" s="45">
        <v>0</v>
      </c>
      <c r="AB25" s="45">
        <v>7742.1</v>
      </c>
    </row>
    <row r="26" spans="1:28" s="12" customFormat="1" ht="13.5" x14ac:dyDescent="0.3">
      <c r="A26" s="9" t="s">
        <v>268</v>
      </c>
      <c r="B26" s="15" t="s">
        <v>269</v>
      </c>
      <c r="C26" s="11">
        <f t="shared" ref="C26:AB26" si="2">C27+C28+C30+C31+C32+C33+C34+C35+C36</f>
        <v>42289162.451649994</v>
      </c>
      <c r="D26" s="43">
        <f t="shared" si="2"/>
        <v>302806.2</v>
      </c>
      <c r="E26" s="43">
        <f t="shared" si="2"/>
        <v>1067001.2</v>
      </c>
      <c r="F26" s="43">
        <f t="shared" si="2"/>
        <v>777858.8</v>
      </c>
      <c r="G26" s="43">
        <f t="shared" si="2"/>
        <v>270714.7</v>
      </c>
      <c r="H26" s="43">
        <f t="shared" si="2"/>
        <v>2770811.9610800003</v>
      </c>
      <c r="I26" s="43">
        <f t="shared" si="2"/>
        <v>5116621.8500000006</v>
      </c>
      <c r="J26" s="43">
        <f t="shared" si="2"/>
        <v>1336264.703</v>
      </c>
      <c r="K26" s="43">
        <f t="shared" si="2"/>
        <v>242160.23135000002</v>
      </c>
      <c r="L26" s="43">
        <f t="shared" si="2"/>
        <v>290116.25573999999</v>
      </c>
      <c r="M26" s="43">
        <f t="shared" si="2"/>
        <v>101253.2</v>
      </c>
      <c r="N26" s="43">
        <f t="shared" si="2"/>
        <v>1000.3000000000001</v>
      </c>
      <c r="O26" s="43">
        <f t="shared" si="2"/>
        <v>297726.93075</v>
      </c>
      <c r="P26" s="43">
        <f t="shared" si="2"/>
        <v>174035.88402</v>
      </c>
      <c r="Q26" s="43">
        <f t="shared" si="2"/>
        <v>167998.68390999999</v>
      </c>
      <c r="R26" s="43">
        <f t="shared" si="2"/>
        <v>0</v>
      </c>
      <c r="S26" s="43">
        <f t="shared" si="2"/>
        <v>246984.55830999999</v>
      </c>
      <c r="T26" s="43">
        <f t="shared" si="2"/>
        <v>2566028.1860000002</v>
      </c>
      <c r="U26" s="43">
        <f t="shared" si="2"/>
        <v>1521057.69374</v>
      </c>
      <c r="V26" s="43">
        <f t="shared" si="2"/>
        <v>277342.33499999996</v>
      </c>
      <c r="W26" s="43">
        <f t="shared" si="2"/>
        <v>22846654.860339999</v>
      </c>
      <c r="X26" s="43">
        <f t="shared" si="2"/>
        <v>37405.979999999996</v>
      </c>
      <c r="Y26" s="43">
        <f t="shared" si="2"/>
        <v>0</v>
      </c>
      <c r="Z26" s="43">
        <f t="shared" si="2"/>
        <v>231466.40737</v>
      </c>
      <c r="AA26" s="43">
        <f t="shared" si="2"/>
        <v>590806.53103999991</v>
      </c>
      <c r="AB26" s="43">
        <f t="shared" si="2"/>
        <v>1055045</v>
      </c>
    </row>
    <row r="27" spans="1:28" s="6" customFormat="1" ht="13.5" x14ac:dyDescent="0.3">
      <c r="A27" s="14" t="s">
        <v>0</v>
      </c>
      <c r="B27" s="14"/>
      <c r="C27" s="13">
        <f t="shared" ref="C27:C36" si="3">SUM(D27:AB27)</f>
        <v>39047996.403649993</v>
      </c>
      <c r="D27" s="45">
        <v>301814</v>
      </c>
      <c r="E27" s="45">
        <v>859450.1</v>
      </c>
      <c r="F27" s="45">
        <v>754396.5</v>
      </c>
      <c r="G27" s="45">
        <v>0</v>
      </c>
      <c r="H27" s="44">
        <v>2620621.7610800001</v>
      </c>
      <c r="I27" s="45">
        <v>5032827.1500000004</v>
      </c>
      <c r="J27" s="45">
        <v>1196465.4029999999</v>
      </c>
      <c r="K27" s="44">
        <v>219239.63135000001</v>
      </c>
      <c r="L27" s="45">
        <v>233704.87573999999</v>
      </c>
      <c r="M27" s="45">
        <v>99365.3</v>
      </c>
      <c r="N27" s="46">
        <v>0</v>
      </c>
      <c r="O27" s="45">
        <v>297469.43075</v>
      </c>
      <c r="P27" s="45">
        <v>173187.59602</v>
      </c>
      <c r="Q27" s="45">
        <v>68411.683910000007</v>
      </c>
      <c r="R27" s="45">
        <v>0</v>
      </c>
      <c r="S27" s="44">
        <v>214053.65831</v>
      </c>
      <c r="T27" s="45">
        <v>2080908.5859999999</v>
      </c>
      <c r="U27" s="45">
        <v>1295847.2937400001</v>
      </c>
      <c r="V27" s="45">
        <v>275540.23499999999</v>
      </c>
      <c r="W27" s="45">
        <v>21603998.860339999</v>
      </c>
      <c r="X27" s="45">
        <v>28650</v>
      </c>
      <c r="Y27" s="45">
        <v>0</v>
      </c>
      <c r="Z27" s="45">
        <v>91849.507370000007</v>
      </c>
      <c r="AA27" s="45">
        <v>546567.93104000005</v>
      </c>
      <c r="AB27" s="45">
        <v>1053626.8999999999</v>
      </c>
    </row>
    <row r="28" spans="1:28" s="6" customFormat="1" ht="13.5" x14ac:dyDescent="0.3">
      <c r="A28" s="13" t="s">
        <v>270</v>
      </c>
      <c r="B28" s="13"/>
      <c r="C28" s="13">
        <f t="shared" si="3"/>
        <v>314810.19999999995</v>
      </c>
      <c r="D28" s="48">
        <v>992.2</v>
      </c>
      <c r="E28" s="48">
        <v>8453.2999999999993</v>
      </c>
      <c r="F28" s="48"/>
      <c r="G28" s="48"/>
      <c r="H28" s="49"/>
      <c r="I28" s="48"/>
      <c r="J28" s="48">
        <v>199.1</v>
      </c>
      <c r="K28" s="49"/>
      <c r="L28" s="48">
        <v>36672.400000000001</v>
      </c>
      <c r="M28" s="48">
        <v>1887.9</v>
      </c>
      <c r="N28" s="50">
        <v>0</v>
      </c>
      <c r="O28" s="48">
        <v>257.5</v>
      </c>
      <c r="P28" s="48"/>
      <c r="Q28" s="48">
        <v>92081.600000000006</v>
      </c>
      <c r="R28" s="48"/>
      <c r="S28" s="49">
        <v>26121.4</v>
      </c>
      <c r="T28" s="48">
        <v>801.2</v>
      </c>
      <c r="U28" s="48">
        <v>8.9</v>
      </c>
      <c r="V28" s="48">
        <v>530.1</v>
      </c>
      <c r="W28" s="48"/>
      <c r="X28" s="48"/>
      <c r="Y28" s="48"/>
      <c r="Z28" s="48">
        <v>110008.9</v>
      </c>
      <c r="AA28" s="48">
        <v>35809.599999999999</v>
      </c>
      <c r="AB28" s="48">
        <v>986.1</v>
      </c>
    </row>
    <row r="29" spans="1:28" s="6" customFormat="1" ht="21" x14ac:dyDescent="0.3">
      <c r="A29" s="13" t="s">
        <v>293</v>
      </c>
      <c r="B29" s="13"/>
      <c r="C29" s="13">
        <f t="shared" si="3"/>
        <v>2965.7999999999993</v>
      </c>
      <c r="D29" s="48">
        <v>20.2</v>
      </c>
      <c r="E29" s="48"/>
      <c r="F29" s="48"/>
      <c r="G29" s="48">
        <v>2007.3</v>
      </c>
      <c r="H29" s="49"/>
      <c r="I29" s="48">
        <v>84.1</v>
      </c>
      <c r="J29" s="48">
        <v>7.2</v>
      </c>
      <c r="K29" s="49">
        <v>3.2</v>
      </c>
      <c r="L29" s="48">
        <v>7.2</v>
      </c>
      <c r="M29" s="48">
        <v>6.6</v>
      </c>
      <c r="N29" s="50">
        <v>10.4</v>
      </c>
      <c r="O29" s="48">
        <v>3.4</v>
      </c>
      <c r="P29" s="48">
        <v>161.80000000000001</v>
      </c>
      <c r="Q29" s="48">
        <v>90.2</v>
      </c>
      <c r="R29" s="48"/>
      <c r="S29" s="49">
        <v>55.7</v>
      </c>
      <c r="T29" s="48">
        <v>261.2</v>
      </c>
      <c r="U29" s="48">
        <v>152.30000000000001</v>
      </c>
      <c r="V29" s="48"/>
      <c r="W29" s="48">
        <v>38.299999999999997</v>
      </c>
      <c r="X29" s="48">
        <v>0.5</v>
      </c>
      <c r="Y29" s="48"/>
      <c r="Z29" s="48">
        <v>48.6</v>
      </c>
      <c r="AA29" s="48">
        <v>7.6</v>
      </c>
      <c r="AB29" s="48"/>
    </row>
    <row r="30" spans="1:28" s="6" customFormat="1" ht="13.5" x14ac:dyDescent="0.3">
      <c r="A30" s="13" t="s">
        <v>271</v>
      </c>
      <c r="B30" s="13"/>
      <c r="C30" s="13">
        <f t="shared" si="3"/>
        <v>0</v>
      </c>
      <c r="D30" s="45"/>
      <c r="E30" s="45"/>
      <c r="F30" s="45"/>
      <c r="G30" s="45"/>
      <c r="H30" s="44"/>
      <c r="I30" s="45"/>
      <c r="J30" s="45"/>
      <c r="K30" s="45"/>
      <c r="L30" s="45"/>
      <c r="M30" s="45"/>
      <c r="N30" s="46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s="6" customFormat="1" ht="13.5" x14ac:dyDescent="0.3">
      <c r="A31" s="14" t="s">
        <v>1</v>
      </c>
      <c r="B31" s="14"/>
      <c r="C31" s="13">
        <f t="shared" si="3"/>
        <v>302949.36799999996</v>
      </c>
      <c r="D31" s="45">
        <v>0</v>
      </c>
      <c r="E31" s="45">
        <v>194521.8</v>
      </c>
      <c r="F31" s="45">
        <v>9887.5</v>
      </c>
      <c r="G31" s="45">
        <v>0</v>
      </c>
      <c r="H31" s="44">
        <v>1377</v>
      </c>
      <c r="I31" s="45">
        <v>25119.7</v>
      </c>
      <c r="J31" s="45">
        <v>0</v>
      </c>
      <c r="K31" s="45">
        <v>548.1</v>
      </c>
      <c r="L31" s="45">
        <v>2980</v>
      </c>
      <c r="M31" s="45">
        <v>0</v>
      </c>
      <c r="N31" s="46">
        <v>1000.3000000000001</v>
      </c>
      <c r="O31" s="45">
        <v>0</v>
      </c>
      <c r="P31" s="45">
        <v>828.28800000000001</v>
      </c>
      <c r="Q31" s="45">
        <v>0</v>
      </c>
      <c r="R31" s="45">
        <v>0</v>
      </c>
      <c r="S31" s="45"/>
      <c r="T31" s="45">
        <v>43919.199999999997</v>
      </c>
      <c r="U31" s="45">
        <v>7108.8</v>
      </c>
      <c r="V31" s="45">
        <v>0</v>
      </c>
      <c r="W31" s="45">
        <v>0</v>
      </c>
      <c r="X31" s="45">
        <v>8680.98</v>
      </c>
      <c r="Y31" s="45">
        <v>0</v>
      </c>
      <c r="Z31" s="45">
        <v>5608</v>
      </c>
      <c r="AA31" s="45">
        <v>977.7</v>
      </c>
      <c r="AB31" s="45">
        <v>392</v>
      </c>
    </row>
    <row r="32" spans="1:28" s="6" customFormat="1" ht="13.5" x14ac:dyDescent="0.3">
      <c r="A32" s="14" t="s">
        <v>2</v>
      </c>
      <c r="B32" s="14"/>
      <c r="C32" s="13">
        <f t="shared" si="3"/>
        <v>1789933.4800000002</v>
      </c>
      <c r="D32" s="45">
        <v>0</v>
      </c>
      <c r="E32" s="45">
        <v>4576</v>
      </c>
      <c r="F32" s="45">
        <v>748.80000000000007</v>
      </c>
      <c r="G32" s="45">
        <v>0</v>
      </c>
      <c r="H32" s="44">
        <v>42169.2</v>
      </c>
      <c r="I32" s="45">
        <v>0</v>
      </c>
      <c r="J32" s="45">
        <v>98864</v>
      </c>
      <c r="K32" s="45">
        <v>22372.5</v>
      </c>
      <c r="L32" s="45">
        <v>14236.98</v>
      </c>
      <c r="M32" s="45">
        <v>0</v>
      </c>
      <c r="N32" s="46">
        <v>0</v>
      </c>
      <c r="O32" s="45">
        <v>0</v>
      </c>
      <c r="P32" s="45">
        <v>20</v>
      </c>
      <c r="Q32" s="45">
        <v>7505.4000000000005</v>
      </c>
      <c r="R32" s="45">
        <v>0</v>
      </c>
      <c r="S32" s="45">
        <v>6809.5</v>
      </c>
      <c r="T32" s="45">
        <v>336158.2</v>
      </c>
      <c r="U32" s="45">
        <v>1491.3</v>
      </c>
      <c r="V32" s="45">
        <v>0</v>
      </c>
      <c r="W32" s="45">
        <v>1224000</v>
      </c>
      <c r="X32" s="45">
        <v>75</v>
      </c>
      <c r="Y32" s="45">
        <v>0</v>
      </c>
      <c r="Z32" s="45">
        <v>24000</v>
      </c>
      <c r="AA32" s="45">
        <v>6866.6</v>
      </c>
      <c r="AB32" s="45">
        <v>40</v>
      </c>
    </row>
    <row r="33" spans="1:28" s="6" customFormat="1" ht="13.5" x14ac:dyDescent="0.3">
      <c r="A33" s="14" t="s">
        <v>318</v>
      </c>
      <c r="B33" s="14"/>
      <c r="C33" s="13">
        <f t="shared" si="3"/>
        <v>200</v>
      </c>
      <c r="D33" s="45">
        <v>0</v>
      </c>
      <c r="E33" s="45">
        <v>0</v>
      </c>
      <c r="F33" s="45">
        <v>0</v>
      </c>
      <c r="G33" s="45">
        <v>0</v>
      </c>
      <c r="H33" s="44">
        <v>0</v>
      </c>
      <c r="I33" s="45">
        <v>0</v>
      </c>
      <c r="J33" s="45">
        <v>0</v>
      </c>
      <c r="K33" s="45">
        <v>0</v>
      </c>
      <c r="L33" s="45">
        <v>200</v>
      </c>
      <c r="M33" s="45">
        <v>0</v>
      </c>
      <c r="N33" s="46">
        <v>0</v>
      </c>
      <c r="O33" s="45">
        <v>0</v>
      </c>
      <c r="P33" s="45">
        <v>0</v>
      </c>
      <c r="Q33" s="45">
        <v>0</v>
      </c>
      <c r="R33" s="45">
        <v>0</v>
      </c>
      <c r="S33" s="45"/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</row>
    <row r="34" spans="1:28" s="6" customFormat="1" ht="13.5" x14ac:dyDescent="0.3">
      <c r="A34" s="13" t="s">
        <v>272</v>
      </c>
      <c r="B34" s="13"/>
      <c r="C34" s="13">
        <f t="shared" si="3"/>
        <v>832428.3</v>
      </c>
      <c r="D34" s="51"/>
      <c r="E34" s="51"/>
      <c r="F34" s="51">
        <v>12826</v>
      </c>
      <c r="G34" s="51">
        <v>270454.7</v>
      </c>
      <c r="H34" s="51">
        <v>106644</v>
      </c>
      <c r="I34" s="51">
        <v>58675</v>
      </c>
      <c r="J34" s="51">
        <v>40736.199999999997</v>
      </c>
      <c r="K34" s="51"/>
      <c r="L34" s="51">
        <v>2322</v>
      </c>
      <c r="M34" s="51"/>
      <c r="N34" s="46"/>
      <c r="O34" s="51"/>
      <c r="P34" s="51"/>
      <c r="Q34" s="51"/>
      <c r="R34" s="51"/>
      <c r="S34" s="51"/>
      <c r="T34" s="51">
        <v>104241</v>
      </c>
      <c r="U34" s="51">
        <v>216601.4</v>
      </c>
      <c r="V34" s="51">
        <v>1272</v>
      </c>
      <c r="W34" s="51">
        <v>18656</v>
      </c>
      <c r="X34" s="51"/>
      <c r="Y34" s="51"/>
      <c r="Z34" s="51"/>
      <c r="AA34" s="51"/>
      <c r="AB34" s="51"/>
    </row>
    <row r="35" spans="1:28" s="6" customFormat="1" ht="13.5" x14ac:dyDescent="0.3">
      <c r="A35" s="13" t="s">
        <v>273</v>
      </c>
      <c r="B35" s="13"/>
      <c r="C35" s="13">
        <f t="shared" si="3"/>
        <v>584.70000000000005</v>
      </c>
      <c r="D35" s="45"/>
      <c r="E35" s="45">
        <v>0</v>
      </c>
      <c r="F35" s="45"/>
      <c r="G35" s="45"/>
      <c r="H35" s="44">
        <v>0</v>
      </c>
      <c r="I35" s="45">
        <v>0</v>
      </c>
      <c r="J35" s="45">
        <v>0</v>
      </c>
      <c r="K35" s="45"/>
      <c r="L35" s="45">
        <v>0</v>
      </c>
      <c r="M35" s="45">
        <v>0</v>
      </c>
      <c r="N35" s="52"/>
      <c r="O35" s="45">
        <v>0</v>
      </c>
      <c r="P35" s="45">
        <v>0</v>
      </c>
      <c r="Q35" s="45">
        <v>0</v>
      </c>
      <c r="R35" s="45"/>
      <c r="S35" s="45"/>
      <c r="T35" s="45">
        <v>0</v>
      </c>
      <c r="U35" s="45">
        <v>0</v>
      </c>
      <c r="V35" s="45"/>
      <c r="W35" s="45">
        <v>0</v>
      </c>
      <c r="X35" s="45"/>
      <c r="Y35" s="45">
        <v>0</v>
      </c>
      <c r="Z35" s="45">
        <v>0</v>
      </c>
      <c r="AA35" s="45">
        <v>584.70000000000005</v>
      </c>
      <c r="AB35" s="45"/>
    </row>
    <row r="36" spans="1:28" s="6" customFormat="1" ht="13.5" x14ac:dyDescent="0.3">
      <c r="A36" s="14" t="s">
        <v>311</v>
      </c>
      <c r="B36" s="16"/>
      <c r="C36" s="13">
        <f t="shared" si="3"/>
        <v>260</v>
      </c>
      <c r="D36" s="44"/>
      <c r="E36" s="45"/>
      <c r="F36" s="45"/>
      <c r="G36" s="45">
        <v>260</v>
      </c>
      <c r="H36" s="44"/>
      <c r="I36" s="45"/>
      <c r="J36" s="45"/>
      <c r="K36" s="45"/>
      <c r="L36" s="45"/>
      <c r="M36" s="45"/>
      <c r="N36" s="46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s="12" customFormat="1" ht="13.5" x14ac:dyDescent="0.3">
      <c r="A37" s="9" t="s">
        <v>274</v>
      </c>
      <c r="B37" s="15" t="s">
        <v>275</v>
      </c>
      <c r="C37" s="17">
        <f t="shared" ref="C37:AB37" si="4">C38+C39+C40</f>
        <v>0</v>
      </c>
      <c r="D37" s="53">
        <f t="shared" si="4"/>
        <v>0</v>
      </c>
      <c r="E37" s="53">
        <f t="shared" si="4"/>
        <v>0</v>
      </c>
      <c r="F37" s="53">
        <f t="shared" si="4"/>
        <v>0</v>
      </c>
      <c r="G37" s="53">
        <f t="shared" si="4"/>
        <v>0</v>
      </c>
      <c r="H37" s="53">
        <f t="shared" si="4"/>
        <v>0</v>
      </c>
      <c r="I37" s="53">
        <f t="shared" si="4"/>
        <v>0</v>
      </c>
      <c r="J37" s="53">
        <f t="shared" si="4"/>
        <v>0</v>
      </c>
      <c r="K37" s="53">
        <f t="shared" si="4"/>
        <v>0</v>
      </c>
      <c r="L37" s="53">
        <f t="shared" si="4"/>
        <v>0</v>
      </c>
      <c r="M37" s="53">
        <f t="shared" si="4"/>
        <v>0</v>
      </c>
      <c r="N37" s="53">
        <f t="shared" si="4"/>
        <v>0</v>
      </c>
      <c r="O37" s="53">
        <f t="shared" si="4"/>
        <v>0</v>
      </c>
      <c r="P37" s="53">
        <f t="shared" si="4"/>
        <v>0</v>
      </c>
      <c r="Q37" s="53">
        <f t="shared" si="4"/>
        <v>0</v>
      </c>
      <c r="R37" s="53">
        <f t="shared" si="4"/>
        <v>0</v>
      </c>
      <c r="S37" s="53">
        <f t="shared" si="4"/>
        <v>0</v>
      </c>
      <c r="T37" s="53">
        <f t="shared" si="4"/>
        <v>0</v>
      </c>
      <c r="U37" s="53">
        <f t="shared" si="4"/>
        <v>0</v>
      </c>
      <c r="V37" s="53">
        <f t="shared" si="4"/>
        <v>0</v>
      </c>
      <c r="W37" s="53">
        <f t="shared" si="4"/>
        <v>0</v>
      </c>
      <c r="X37" s="53">
        <f t="shared" si="4"/>
        <v>0</v>
      </c>
      <c r="Y37" s="53">
        <f t="shared" si="4"/>
        <v>0</v>
      </c>
      <c r="Z37" s="53">
        <f t="shared" si="4"/>
        <v>0</v>
      </c>
      <c r="AA37" s="53">
        <f t="shared" si="4"/>
        <v>0</v>
      </c>
      <c r="AB37" s="53">
        <f t="shared" si="4"/>
        <v>0</v>
      </c>
    </row>
    <row r="38" spans="1:28" s="6" customFormat="1" ht="21" x14ac:dyDescent="0.3">
      <c r="A38" s="13" t="s">
        <v>276</v>
      </c>
      <c r="B38" s="13"/>
      <c r="C38" s="13">
        <f>SUM(D38:AB38)</f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1:28" s="6" customFormat="1" ht="26.25" customHeight="1" x14ac:dyDescent="0.3">
      <c r="A39" s="13" t="s">
        <v>277</v>
      </c>
      <c r="B39" s="13"/>
      <c r="C39" s="13">
        <f>SUM(D39:AB39)</f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46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1:28" s="6" customFormat="1" ht="13.5" x14ac:dyDescent="0.3">
      <c r="A40" s="13" t="s">
        <v>266</v>
      </c>
      <c r="B40" s="13"/>
      <c r="C40" s="13">
        <f>SUM(D40:AB40)</f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s="12" customFormat="1" ht="13.5" x14ac:dyDescent="0.3">
      <c r="A41" s="9" t="s">
        <v>278</v>
      </c>
      <c r="B41" s="15" t="s">
        <v>279</v>
      </c>
      <c r="C41" s="17">
        <f t="shared" ref="C41:AB41" si="5">C42+C43</f>
        <v>38337636.608099997</v>
      </c>
      <c r="D41" s="53">
        <f t="shared" si="5"/>
        <v>0</v>
      </c>
      <c r="E41" s="53">
        <f t="shared" si="5"/>
        <v>29988.3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37275291.255099997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1032357.053</v>
      </c>
    </row>
    <row r="42" spans="1:28" s="6" customFormat="1" ht="13.5" x14ac:dyDescent="0.3">
      <c r="A42" s="13" t="s">
        <v>280</v>
      </c>
      <c r="B42" s="13"/>
      <c r="C42" s="13">
        <f>SUM(D42:AB42)</f>
        <v>38337636.608099997</v>
      </c>
      <c r="D42" s="45">
        <v>0</v>
      </c>
      <c r="E42" s="45">
        <v>29988.3</v>
      </c>
      <c r="F42" s="45">
        <v>0</v>
      </c>
      <c r="G42" s="45">
        <v>0</v>
      </c>
      <c r="H42" s="44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52"/>
      <c r="O42" s="45">
        <v>0</v>
      </c>
      <c r="P42" s="45">
        <v>0</v>
      </c>
      <c r="Q42" s="45">
        <v>0</v>
      </c>
      <c r="R42" s="45">
        <v>0</v>
      </c>
      <c r="S42" s="45"/>
      <c r="T42" s="45">
        <v>0</v>
      </c>
      <c r="U42" s="45">
        <v>0</v>
      </c>
      <c r="V42" s="45">
        <v>0</v>
      </c>
      <c r="W42" s="54">
        <v>37275291.255099997</v>
      </c>
      <c r="X42" s="45">
        <v>0</v>
      </c>
      <c r="Y42" s="45">
        <v>0</v>
      </c>
      <c r="Z42" s="45">
        <v>0</v>
      </c>
      <c r="AA42" s="45">
        <v>0</v>
      </c>
      <c r="AB42" s="45">
        <v>1032357.053</v>
      </c>
    </row>
    <row r="43" spans="1:28" s="6" customFormat="1" ht="13.5" x14ac:dyDescent="0.3">
      <c r="A43" s="13" t="s">
        <v>281</v>
      </c>
      <c r="B43" s="13"/>
      <c r="C43" s="13">
        <f>SUM(D43:AB43)</f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s="12" customFormat="1" ht="13.5" x14ac:dyDescent="0.3">
      <c r="A44" s="9" t="s">
        <v>282</v>
      </c>
      <c r="B44" s="18">
        <v>1.5</v>
      </c>
      <c r="C44" s="9">
        <f t="shared" ref="C44:AB44" si="6">C45+C46</f>
        <v>2671.2</v>
      </c>
      <c r="D44" s="55">
        <f t="shared" si="6"/>
        <v>0</v>
      </c>
      <c r="E44" s="55">
        <f t="shared" si="6"/>
        <v>0</v>
      </c>
      <c r="F44" s="55">
        <f t="shared" si="6"/>
        <v>0</v>
      </c>
      <c r="G44" s="55">
        <f t="shared" si="6"/>
        <v>0</v>
      </c>
      <c r="H44" s="55">
        <f t="shared" si="6"/>
        <v>0</v>
      </c>
      <c r="I44" s="55">
        <f t="shared" si="6"/>
        <v>0</v>
      </c>
      <c r="J44" s="55">
        <f t="shared" si="6"/>
        <v>0</v>
      </c>
      <c r="K44" s="55">
        <f t="shared" si="6"/>
        <v>0</v>
      </c>
      <c r="L44" s="55">
        <f t="shared" si="6"/>
        <v>0</v>
      </c>
      <c r="M44" s="55">
        <f t="shared" si="6"/>
        <v>0</v>
      </c>
      <c r="N44" s="55">
        <f t="shared" si="6"/>
        <v>0</v>
      </c>
      <c r="O44" s="55">
        <f t="shared" si="6"/>
        <v>0</v>
      </c>
      <c r="P44" s="55">
        <f t="shared" si="6"/>
        <v>0</v>
      </c>
      <c r="Q44" s="55">
        <f t="shared" si="6"/>
        <v>0</v>
      </c>
      <c r="R44" s="55">
        <f t="shared" si="6"/>
        <v>2671.2</v>
      </c>
      <c r="S44" s="55">
        <f t="shared" si="6"/>
        <v>0</v>
      </c>
      <c r="T44" s="55">
        <f t="shared" si="6"/>
        <v>0</v>
      </c>
      <c r="U44" s="55">
        <f t="shared" si="6"/>
        <v>0</v>
      </c>
      <c r="V44" s="55">
        <f t="shared" si="6"/>
        <v>0</v>
      </c>
      <c r="W44" s="55">
        <f t="shared" si="6"/>
        <v>0</v>
      </c>
      <c r="X44" s="55">
        <f t="shared" si="6"/>
        <v>0</v>
      </c>
      <c r="Y44" s="55">
        <f t="shared" si="6"/>
        <v>0</v>
      </c>
      <c r="Z44" s="55">
        <f t="shared" si="6"/>
        <v>0</v>
      </c>
      <c r="AA44" s="55">
        <f t="shared" si="6"/>
        <v>0</v>
      </c>
      <c r="AB44" s="55">
        <f t="shared" si="6"/>
        <v>0</v>
      </c>
    </row>
    <row r="45" spans="1:28" s="6" customFormat="1" ht="21" x14ac:dyDescent="0.3">
      <c r="A45" s="13" t="s">
        <v>294</v>
      </c>
      <c r="B45" s="13"/>
      <c r="C45" s="13">
        <f>SUM(D45:AB45)</f>
        <v>2671.2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46"/>
      <c r="O45" s="51"/>
      <c r="P45" s="51"/>
      <c r="Q45" s="51"/>
      <c r="R45" s="51">
        <v>2671.2</v>
      </c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s="6" customFormat="1" ht="13.5" x14ac:dyDescent="0.3">
      <c r="A46" s="13" t="s">
        <v>266</v>
      </c>
      <c r="B46" s="13"/>
      <c r="C46" s="13">
        <f>SUM(D46:AB46)</f>
        <v>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s="12" customFormat="1" ht="13.5" x14ac:dyDescent="0.3">
      <c r="A47" s="9" t="s">
        <v>283</v>
      </c>
      <c r="B47" s="18">
        <v>1.6</v>
      </c>
      <c r="C47" s="19">
        <f t="shared" ref="C47:AB47" si="7">C48+C49+C50+C51+C52</f>
        <v>303468.5</v>
      </c>
      <c r="D47" s="56">
        <f t="shared" si="7"/>
        <v>20000</v>
      </c>
      <c r="E47" s="56">
        <f t="shared" si="7"/>
        <v>0</v>
      </c>
      <c r="F47" s="56">
        <f t="shared" si="7"/>
        <v>31617</v>
      </c>
      <c r="G47" s="56">
        <f t="shared" si="7"/>
        <v>0</v>
      </c>
      <c r="H47" s="56">
        <f t="shared" si="7"/>
        <v>120652.6</v>
      </c>
      <c r="I47" s="56">
        <f t="shared" si="7"/>
        <v>0</v>
      </c>
      <c r="J47" s="56">
        <f t="shared" si="7"/>
        <v>0</v>
      </c>
      <c r="K47" s="56">
        <f t="shared" si="7"/>
        <v>0</v>
      </c>
      <c r="L47" s="56">
        <f t="shared" si="7"/>
        <v>0</v>
      </c>
      <c r="M47" s="56">
        <f t="shared" si="7"/>
        <v>0</v>
      </c>
      <c r="N47" s="56">
        <f t="shared" si="7"/>
        <v>0</v>
      </c>
      <c r="O47" s="56">
        <f t="shared" si="7"/>
        <v>0</v>
      </c>
      <c r="P47" s="56">
        <f t="shared" si="7"/>
        <v>0</v>
      </c>
      <c r="Q47" s="56">
        <f t="shared" si="7"/>
        <v>0</v>
      </c>
      <c r="R47" s="56">
        <f t="shared" si="7"/>
        <v>0</v>
      </c>
      <c r="S47" s="56">
        <f t="shared" si="7"/>
        <v>0</v>
      </c>
      <c r="T47" s="56">
        <f t="shared" si="7"/>
        <v>0</v>
      </c>
      <c r="U47" s="56">
        <f t="shared" si="7"/>
        <v>0</v>
      </c>
      <c r="V47" s="56">
        <f t="shared" si="7"/>
        <v>0</v>
      </c>
      <c r="W47" s="56">
        <f t="shared" si="7"/>
        <v>0</v>
      </c>
      <c r="X47" s="56">
        <f t="shared" si="7"/>
        <v>0</v>
      </c>
      <c r="Y47" s="56">
        <f t="shared" si="7"/>
        <v>0</v>
      </c>
      <c r="Z47" s="56">
        <f t="shared" si="7"/>
        <v>15000</v>
      </c>
      <c r="AA47" s="56">
        <f t="shared" si="7"/>
        <v>86908.9</v>
      </c>
      <c r="AB47" s="56">
        <f t="shared" si="7"/>
        <v>29290</v>
      </c>
    </row>
    <row r="48" spans="1:28" s="6" customFormat="1" ht="13.5" x14ac:dyDescent="0.3">
      <c r="A48" s="13" t="s">
        <v>284</v>
      </c>
      <c r="B48" s="13"/>
      <c r="C48" s="13">
        <f>SUM(D48:AB48)</f>
        <v>1923</v>
      </c>
      <c r="D48" s="51"/>
      <c r="E48" s="51"/>
      <c r="F48" s="51">
        <v>1000</v>
      </c>
      <c r="G48" s="51"/>
      <c r="H48" s="51"/>
      <c r="I48" s="51"/>
      <c r="J48" s="51"/>
      <c r="K48" s="51"/>
      <c r="L48" s="51"/>
      <c r="M48" s="51"/>
      <c r="N48" s="52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>
        <v>923</v>
      </c>
    </row>
    <row r="49" spans="1:28" s="6" customFormat="1" ht="13.5" x14ac:dyDescent="0.3">
      <c r="A49" s="13" t="s">
        <v>285</v>
      </c>
      <c r="B49" s="13"/>
      <c r="C49" s="13">
        <f>SUM(D49:AB49)</f>
        <v>43172</v>
      </c>
      <c r="D49" s="51">
        <v>20000</v>
      </c>
      <c r="E49" s="51"/>
      <c r="F49" s="51">
        <v>10820</v>
      </c>
      <c r="G49" s="51"/>
      <c r="H49" s="51">
        <v>7500</v>
      </c>
      <c r="I49" s="51"/>
      <c r="J49" s="51"/>
      <c r="K49" s="51"/>
      <c r="L49" s="51"/>
      <c r="M49" s="51"/>
      <c r="N49" s="52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>
        <v>4852</v>
      </c>
    </row>
    <row r="50" spans="1:28" s="6" customFormat="1" ht="13.5" x14ac:dyDescent="0.3">
      <c r="A50" s="13" t="s">
        <v>286</v>
      </c>
      <c r="B50" s="13"/>
      <c r="C50" s="13">
        <f>SUM(D50:AB50)</f>
        <v>41176.199999999997</v>
      </c>
      <c r="D50" s="44"/>
      <c r="E50" s="44"/>
      <c r="F50" s="44">
        <v>11297</v>
      </c>
      <c r="G50" s="44"/>
      <c r="H50" s="44">
        <v>4164.2</v>
      </c>
      <c r="I50" s="44"/>
      <c r="J50" s="44"/>
      <c r="K50" s="44"/>
      <c r="L50" s="44"/>
      <c r="M50" s="44"/>
      <c r="N50" s="52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>
        <v>15000</v>
      </c>
      <c r="AA50" s="45">
        <v>1600</v>
      </c>
      <c r="AB50" s="44">
        <v>9115</v>
      </c>
    </row>
    <row r="51" spans="1:28" s="6" customFormat="1" ht="13.5" x14ac:dyDescent="0.3">
      <c r="A51" s="20" t="s">
        <v>287</v>
      </c>
      <c r="B51" s="20"/>
      <c r="C51" s="13">
        <f>SUM(D51:AB51)</f>
        <v>109834.09999999999</v>
      </c>
      <c r="D51" s="51"/>
      <c r="E51" s="51"/>
      <c r="F51" s="51">
        <v>8500</v>
      </c>
      <c r="G51" s="51"/>
      <c r="H51" s="51">
        <v>24650.2</v>
      </c>
      <c r="I51" s="51"/>
      <c r="J51" s="51"/>
      <c r="K51" s="51"/>
      <c r="L51" s="51"/>
      <c r="M51" s="51"/>
      <c r="N51" s="52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>
        <v>74283.899999999994</v>
      </c>
      <c r="AB51" s="51">
        <v>2400</v>
      </c>
    </row>
    <row r="52" spans="1:28" s="6" customFormat="1" ht="13.5" x14ac:dyDescent="0.3">
      <c r="A52" s="20" t="s">
        <v>288</v>
      </c>
      <c r="B52" s="20"/>
      <c r="C52" s="13">
        <f>SUM(D52:AB52)</f>
        <v>107363.2</v>
      </c>
      <c r="D52" s="51"/>
      <c r="E52" s="51"/>
      <c r="F52" s="51"/>
      <c r="G52" s="51"/>
      <c r="H52" s="51">
        <v>84338.2</v>
      </c>
      <c r="I52" s="51"/>
      <c r="J52" s="51"/>
      <c r="K52" s="51"/>
      <c r="L52" s="51"/>
      <c r="M52" s="51"/>
      <c r="N52" s="52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>
        <v>11025</v>
      </c>
      <c r="AB52" s="51">
        <v>12000</v>
      </c>
    </row>
    <row r="53" spans="1:28" s="6" customFormat="1" ht="13.5" x14ac:dyDescent="0.3">
      <c r="A53" s="21" t="s">
        <v>322</v>
      </c>
      <c r="B53" s="20"/>
      <c r="C53" s="13">
        <f t="shared" ref="C53:L54" si="8">C54</f>
        <v>0</v>
      </c>
      <c r="D53" s="57">
        <f t="shared" si="8"/>
        <v>0</v>
      </c>
      <c r="E53" s="57">
        <f t="shared" si="8"/>
        <v>0</v>
      </c>
      <c r="F53" s="57">
        <f t="shared" si="8"/>
        <v>0</v>
      </c>
      <c r="G53" s="57">
        <f t="shared" si="8"/>
        <v>0</v>
      </c>
      <c r="H53" s="57">
        <f t="shared" si="8"/>
        <v>0</v>
      </c>
      <c r="I53" s="57">
        <f t="shared" si="8"/>
        <v>0</v>
      </c>
      <c r="J53" s="57">
        <f t="shared" si="8"/>
        <v>0</v>
      </c>
      <c r="K53" s="57">
        <f t="shared" si="8"/>
        <v>0</v>
      </c>
      <c r="L53" s="57">
        <f t="shared" si="8"/>
        <v>0</v>
      </c>
      <c r="M53" s="57">
        <f t="shared" ref="M53:V54" si="9">M54</f>
        <v>0</v>
      </c>
      <c r="N53" s="57">
        <f t="shared" si="9"/>
        <v>0</v>
      </c>
      <c r="O53" s="57">
        <f t="shared" si="9"/>
        <v>0</v>
      </c>
      <c r="P53" s="57">
        <f t="shared" si="9"/>
        <v>0</v>
      </c>
      <c r="Q53" s="57">
        <f t="shared" si="9"/>
        <v>0</v>
      </c>
      <c r="R53" s="57">
        <f t="shared" si="9"/>
        <v>0</v>
      </c>
      <c r="S53" s="57">
        <f t="shared" si="9"/>
        <v>0</v>
      </c>
      <c r="T53" s="57">
        <f t="shared" si="9"/>
        <v>0</v>
      </c>
      <c r="U53" s="57">
        <f t="shared" si="9"/>
        <v>0</v>
      </c>
      <c r="V53" s="57">
        <f t="shared" si="9"/>
        <v>0</v>
      </c>
      <c r="W53" s="57">
        <f t="shared" ref="W53:AB54" si="10">W54</f>
        <v>0</v>
      </c>
      <c r="X53" s="57">
        <f t="shared" si="10"/>
        <v>0</v>
      </c>
      <c r="Y53" s="57">
        <f t="shared" si="10"/>
        <v>0</v>
      </c>
      <c r="Z53" s="57">
        <f t="shared" si="10"/>
        <v>0</v>
      </c>
      <c r="AA53" s="57">
        <f t="shared" si="10"/>
        <v>0</v>
      </c>
      <c r="AB53" s="57">
        <f t="shared" si="10"/>
        <v>0</v>
      </c>
    </row>
    <row r="54" spans="1:28" s="12" customFormat="1" ht="13.5" x14ac:dyDescent="0.3">
      <c r="A54" s="21" t="s">
        <v>289</v>
      </c>
      <c r="B54" s="8" t="s">
        <v>290</v>
      </c>
      <c r="C54" s="9">
        <f t="shared" si="8"/>
        <v>0</v>
      </c>
      <c r="D54" s="55">
        <f t="shared" si="8"/>
        <v>0</v>
      </c>
      <c r="E54" s="55">
        <f t="shared" si="8"/>
        <v>0</v>
      </c>
      <c r="F54" s="55">
        <f t="shared" si="8"/>
        <v>0</v>
      </c>
      <c r="G54" s="55">
        <f t="shared" si="8"/>
        <v>0</v>
      </c>
      <c r="H54" s="55">
        <f t="shared" si="8"/>
        <v>0</v>
      </c>
      <c r="I54" s="55">
        <f t="shared" si="8"/>
        <v>0</v>
      </c>
      <c r="J54" s="55">
        <f t="shared" si="8"/>
        <v>0</v>
      </c>
      <c r="K54" s="55">
        <f t="shared" si="8"/>
        <v>0</v>
      </c>
      <c r="L54" s="55">
        <f t="shared" si="8"/>
        <v>0</v>
      </c>
      <c r="M54" s="55">
        <f t="shared" si="9"/>
        <v>0</v>
      </c>
      <c r="N54" s="55">
        <f t="shared" si="9"/>
        <v>0</v>
      </c>
      <c r="O54" s="55">
        <f t="shared" si="9"/>
        <v>0</v>
      </c>
      <c r="P54" s="55">
        <f t="shared" si="9"/>
        <v>0</v>
      </c>
      <c r="Q54" s="55">
        <f t="shared" si="9"/>
        <v>0</v>
      </c>
      <c r="R54" s="55">
        <f t="shared" si="9"/>
        <v>0</v>
      </c>
      <c r="S54" s="55">
        <f t="shared" si="9"/>
        <v>0</v>
      </c>
      <c r="T54" s="55">
        <f t="shared" si="9"/>
        <v>0</v>
      </c>
      <c r="U54" s="55">
        <f t="shared" si="9"/>
        <v>0</v>
      </c>
      <c r="V54" s="55">
        <f t="shared" si="9"/>
        <v>0</v>
      </c>
      <c r="W54" s="55">
        <f t="shared" si="10"/>
        <v>0</v>
      </c>
      <c r="X54" s="55">
        <f t="shared" si="10"/>
        <v>0</v>
      </c>
      <c r="Y54" s="55">
        <f t="shared" si="10"/>
        <v>0</v>
      </c>
      <c r="Z54" s="55">
        <f t="shared" si="10"/>
        <v>0</v>
      </c>
      <c r="AA54" s="55">
        <f t="shared" si="10"/>
        <v>0</v>
      </c>
      <c r="AB54" s="55">
        <f t="shared" si="10"/>
        <v>0</v>
      </c>
    </row>
    <row r="55" spans="1:28" s="6" customFormat="1" ht="13.5" x14ac:dyDescent="0.3">
      <c r="A55" s="20" t="s">
        <v>291</v>
      </c>
      <c r="B55" s="20"/>
      <c r="C55" s="13">
        <f>SUM(D55:AB55)</f>
        <v>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</row>
    <row r="56" spans="1:28" s="6" customFormat="1" ht="14.25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6" customFormat="1" ht="14.25" x14ac:dyDescent="0.3">
      <c r="D57"/>
      <c r="E57"/>
      <c r="F57"/>
      <c r="G57"/>
      <c r="H57" s="24"/>
      <c r="I57"/>
      <c r="J57"/>
      <c r="K57"/>
      <c r="L57"/>
      <c r="M57" s="24"/>
      <c r="N57"/>
      <c r="O57"/>
      <c r="P57" s="24"/>
      <c r="Q57"/>
      <c r="R57"/>
      <c r="S57"/>
      <c r="T57"/>
      <c r="U57"/>
      <c r="V57"/>
      <c r="W57"/>
      <c r="X57"/>
      <c r="Y57"/>
      <c r="Z57"/>
      <c r="AA57"/>
      <c r="AB57"/>
    </row>
    <row r="58" spans="1:28" s="6" customFormat="1" ht="14.25" x14ac:dyDescent="0.3">
      <c r="A58" s="22" t="s">
        <v>319</v>
      </c>
      <c r="D58"/>
      <c r="E58"/>
      <c r="F58"/>
      <c r="G58"/>
      <c r="H58" s="24"/>
      <c r="I58"/>
      <c r="J58"/>
      <c r="K58"/>
      <c r="L58"/>
      <c r="M58" s="24"/>
      <c r="N58"/>
      <c r="O58"/>
      <c r="P58" s="24"/>
      <c r="Q58"/>
      <c r="R58"/>
      <c r="S58"/>
      <c r="T58"/>
      <c r="U58"/>
      <c r="V58"/>
      <c r="W58"/>
      <c r="X58"/>
      <c r="Y58"/>
      <c r="Z58"/>
      <c r="AA58"/>
      <c r="AB58"/>
    </row>
    <row r="59" spans="1:28" s="6" customFormat="1" ht="14.25" x14ac:dyDescent="0.3">
      <c r="A59" s="23" t="s">
        <v>320</v>
      </c>
      <c r="B59" s="23" t="s">
        <v>321</v>
      </c>
      <c r="D59"/>
      <c r="E59"/>
      <c r="F59"/>
      <c r="G59"/>
      <c r="H59" s="24"/>
      <c r="I59"/>
      <c r="J59"/>
      <c r="K59"/>
      <c r="L59"/>
      <c r="M59" s="24"/>
      <c r="N59"/>
      <c r="O59"/>
      <c r="P59" s="24"/>
      <c r="Q59"/>
      <c r="R59"/>
      <c r="S59"/>
      <c r="T59"/>
      <c r="U59"/>
      <c r="V59"/>
      <c r="W59"/>
      <c r="X59"/>
      <c r="Y59"/>
      <c r="Z59"/>
      <c r="AA59"/>
      <c r="AB59"/>
    </row>
    <row r="62" spans="1:28" x14ac:dyDescent="0.3">
      <c r="H62"/>
      <c r="M62"/>
      <c r="P62"/>
    </row>
  </sheetData>
  <mergeCells count="5">
    <mergeCell ref="A13:C13"/>
    <mergeCell ref="A9:C9"/>
    <mergeCell ref="A10:C10"/>
    <mergeCell ref="A11:C11"/>
    <mergeCell ref="A12:C12"/>
  </mergeCells>
  <phoneticPr fontId="6" type="noConversion"/>
  <pageMargins left="0.2" right="0.2" top="0.24" bottom="0.32" header="0.2" footer="0.2"/>
  <pageSetup paperSize="9" scale="60" orientation="landscape" verticalDpi="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0"/>
  <sheetViews>
    <sheetView tabSelected="1" workbookViewId="0">
      <pane xSplit="3" ySplit="14" topLeftCell="CN15" activePane="bottomRight" state="frozen"/>
      <selection pane="topRight" activeCell="D1" sqref="D1"/>
      <selection pane="bottomLeft" activeCell="A11" sqref="A11"/>
      <selection pane="bottomRight" activeCell="DX12" sqref="DX12:EJ12"/>
    </sheetView>
  </sheetViews>
  <sheetFormatPr defaultRowHeight="12.75" x14ac:dyDescent="0.2"/>
  <cols>
    <col min="1" max="1" width="61.42578125" style="67" customWidth="1"/>
    <col min="2" max="2" width="7.7109375" style="67" customWidth="1"/>
    <col min="3" max="3" width="15.7109375" style="67" bestFit="1" customWidth="1"/>
    <col min="4" max="5" width="10.7109375" style="67" customWidth="1"/>
    <col min="6" max="6" width="11.42578125" style="67" customWidth="1"/>
    <col min="7" max="140" width="10.7109375" style="67" customWidth="1"/>
    <col min="141" max="16384" width="9.140625" style="67"/>
  </cols>
  <sheetData>
    <row r="1" spans="1:140" ht="15" x14ac:dyDescent="0.25">
      <c r="A1" s="102"/>
    </row>
    <row r="2" spans="1:140" s="63" customFormat="1" ht="15" x14ac:dyDescent="0.25">
      <c r="A2" s="102"/>
      <c r="D2" s="113" t="s">
        <v>404</v>
      </c>
      <c r="I2" s="64"/>
    </row>
    <row r="3" spans="1:140" s="63" customFormat="1" ht="15" x14ac:dyDescent="0.25">
      <c r="A3" s="102"/>
    </row>
    <row r="4" spans="1:140" s="63" customFormat="1" ht="15" x14ac:dyDescent="0.25">
      <c r="A4" s="102"/>
    </row>
    <row r="5" spans="1:140" s="63" customFormat="1" ht="12" customHeight="1" x14ac:dyDescent="0.2">
      <c r="A5" s="103" t="s">
        <v>358</v>
      </c>
    </row>
    <row r="6" spans="1:140" ht="13.5" customHeight="1" x14ac:dyDescent="0.2">
      <c r="A6" s="103" t="s">
        <v>359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</row>
    <row r="7" spans="1:140" ht="15.75" x14ac:dyDescent="0.2">
      <c r="A7" s="10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</row>
    <row r="8" spans="1:140" ht="15.75" thickBot="1" x14ac:dyDescent="0.3">
      <c r="A8" s="102"/>
      <c r="B8" s="104"/>
      <c r="C8" s="112" t="s">
        <v>398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</row>
    <row r="9" spans="1:140" s="70" customFormat="1" ht="12" thickBot="1" x14ac:dyDescent="0.25">
      <c r="A9" s="133" t="s">
        <v>399</v>
      </c>
      <c r="B9" s="134"/>
      <c r="C9" s="135"/>
      <c r="D9" s="68">
        <v>1</v>
      </c>
      <c r="E9" s="68">
        <v>2</v>
      </c>
      <c r="F9" s="68">
        <v>3</v>
      </c>
      <c r="G9" s="68">
        <v>4</v>
      </c>
      <c r="H9" s="68">
        <v>5</v>
      </c>
      <c r="I9" s="68">
        <v>6</v>
      </c>
      <c r="J9" s="68">
        <v>7</v>
      </c>
      <c r="K9" s="68">
        <v>8</v>
      </c>
      <c r="L9" s="68">
        <v>9</v>
      </c>
      <c r="M9" s="68">
        <v>10</v>
      </c>
      <c r="N9" s="68">
        <v>11</v>
      </c>
      <c r="O9" s="68">
        <v>12</v>
      </c>
      <c r="P9" s="68">
        <v>13</v>
      </c>
      <c r="Q9" s="68">
        <v>14</v>
      </c>
      <c r="R9" s="68">
        <v>15</v>
      </c>
      <c r="S9" s="68">
        <v>16</v>
      </c>
      <c r="T9" s="68">
        <v>17</v>
      </c>
      <c r="U9" s="68">
        <v>18</v>
      </c>
      <c r="V9" s="68">
        <v>19</v>
      </c>
      <c r="W9" s="68">
        <v>20</v>
      </c>
      <c r="X9" s="68">
        <v>21</v>
      </c>
      <c r="Y9" s="68">
        <v>22</v>
      </c>
      <c r="Z9" s="68">
        <v>23</v>
      </c>
      <c r="AA9" s="68">
        <v>24</v>
      </c>
      <c r="AB9" s="68">
        <v>25</v>
      </c>
      <c r="AC9" s="68">
        <v>26</v>
      </c>
      <c r="AD9" s="68">
        <v>27</v>
      </c>
      <c r="AE9" s="68">
        <v>28</v>
      </c>
      <c r="AF9" s="68">
        <v>29</v>
      </c>
      <c r="AG9" s="68">
        <v>30</v>
      </c>
      <c r="AH9" s="68">
        <v>31</v>
      </c>
      <c r="AI9" s="68">
        <v>32</v>
      </c>
      <c r="AJ9" s="68">
        <v>33</v>
      </c>
      <c r="AK9" s="68">
        <v>34</v>
      </c>
      <c r="AL9" s="68">
        <v>35</v>
      </c>
      <c r="AM9" s="68">
        <v>36</v>
      </c>
      <c r="AN9" s="68">
        <v>37</v>
      </c>
      <c r="AO9" s="68">
        <v>38</v>
      </c>
      <c r="AP9" s="68">
        <v>39</v>
      </c>
      <c r="AQ9" s="68">
        <v>40</v>
      </c>
      <c r="AR9" s="68">
        <v>41</v>
      </c>
      <c r="AS9" s="68">
        <v>42</v>
      </c>
      <c r="AT9" s="68">
        <v>43</v>
      </c>
      <c r="AU9" s="68">
        <v>44</v>
      </c>
      <c r="AV9" s="68">
        <v>45</v>
      </c>
      <c r="AW9" s="68">
        <v>46</v>
      </c>
      <c r="AX9" s="68">
        <v>47</v>
      </c>
      <c r="AY9" s="68">
        <v>48</v>
      </c>
      <c r="AZ9" s="68">
        <v>49</v>
      </c>
      <c r="BA9" s="68">
        <v>50</v>
      </c>
      <c r="BB9" s="69">
        <v>51</v>
      </c>
      <c r="BC9" s="68">
        <v>52</v>
      </c>
      <c r="BD9" s="69">
        <v>53</v>
      </c>
      <c r="BE9" s="68">
        <v>54</v>
      </c>
      <c r="BF9" s="69">
        <v>55</v>
      </c>
      <c r="BG9" s="68">
        <v>56</v>
      </c>
      <c r="BH9" s="69">
        <v>57</v>
      </c>
      <c r="BI9" s="68">
        <v>58</v>
      </c>
      <c r="BJ9" s="69">
        <v>59</v>
      </c>
      <c r="BK9" s="68">
        <v>60</v>
      </c>
      <c r="BL9" s="69">
        <v>61</v>
      </c>
      <c r="BM9" s="68">
        <v>62</v>
      </c>
      <c r="BN9" s="69">
        <v>63</v>
      </c>
      <c r="BO9" s="68">
        <v>64</v>
      </c>
      <c r="BP9" s="69">
        <v>65</v>
      </c>
      <c r="BQ9" s="68">
        <v>66</v>
      </c>
      <c r="BR9" s="69">
        <v>67</v>
      </c>
      <c r="BS9" s="68">
        <v>68</v>
      </c>
      <c r="BT9" s="69">
        <v>69</v>
      </c>
      <c r="BU9" s="68">
        <v>70</v>
      </c>
      <c r="BV9" s="69">
        <v>71</v>
      </c>
      <c r="BW9" s="68">
        <v>72</v>
      </c>
      <c r="BX9" s="69">
        <v>73</v>
      </c>
      <c r="BY9" s="68">
        <v>74</v>
      </c>
      <c r="BZ9" s="69">
        <v>75</v>
      </c>
      <c r="CA9" s="68">
        <v>76</v>
      </c>
      <c r="CB9" s="69">
        <v>77</v>
      </c>
      <c r="CC9" s="68">
        <v>78</v>
      </c>
      <c r="CD9" s="69">
        <v>79</v>
      </c>
      <c r="CE9" s="68">
        <v>80</v>
      </c>
      <c r="CF9" s="69">
        <v>81</v>
      </c>
      <c r="CG9" s="68">
        <v>82</v>
      </c>
      <c r="CH9" s="69">
        <v>83</v>
      </c>
      <c r="CI9" s="68">
        <v>84</v>
      </c>
      <c r="CJ9" s="69">
        <v>85</v>
      </c>
      <c r="CK9" s="68">
        <v>86</v>
      </c>
      <c r="CL9" s="69">
        <v>87</v>
      </c>
      <c r="CM9" s="68">
        <v>88</v>
      </c>
      <c r="CN9" s="69">
        <v>89</v>
      </c>
      <c r="CO9" s="68">
        <v>90</v>
      </c>
      <c r="CP9" s="69">
        <v>91</v>
      </c>
      <c r="CQ9" s="68">
        <v>92</v>
      </c>
      <c r="CR9" s="69">
        <v>93</v>
      </c>
      <c r="CS9" s="68">
        <v>94</v>
      </c>
      <c r="CT9" s="69">
        <v>95</v>
      </c>
      <c r="CU9" s="68">
        <v>96</v>
      </c>
      <c r="CV9" s="69">
        <v>97</v>
      </c>
      <c r="CW9" s="68">
        <v>98</v>
      </c>
      <c r="CX9" s="69">
        <v>99</v>
      </c>
      <c r="CY9" s="68">
        <v>100</v>
      </c>
      <c r="CZ9" s="69">
        <v>101</v>
      </c>
      <c r="DA9" s="68">
        <v>102</v>
      </c>
      <c r="DB9" s="69">
        <v>103</v>
      </c>
      <c r="DC9" s="68">
        <v>104</v>
      </c>
      <c r="DD9" s="69">
        <v>105</v>
      </c>
      <c r="DE9" s="68">
        <v>106</v>
      </c>
      <c r="DF9" s="69">
        <v>107</v>
      </c>
      <c r="DG9" s="68">
        <v>108</v>
      </c>
      <c r="DH9" s="69">
        <v>109</v>
      </c>
      <c r="DI9" s="68">
        <v>110</v>
      </c>
      <c r="DJ9" s="69">
        <v>111</v>
      </c>
      <c r="DK9" s="68">
        <v>112</v>
      </c>
      <c r="DL9" s="69">
        <v>113</v>
      </c>
      <c r="DM9" s="68">
        <v>114</v>
      </c>
      <c r="DN9" s="69">
        <v>115</v>
      </c>
      <c r="DO9" s="68">
        <v>116</v>
      </c>
      <c r="DP9" s="69">
        <v>117</v>
      </c>
      <c r="DQ9" s="68">
        <v>118</v>
      </c>
      <c r="DR9" s="69">
        <v>119</v>
      </c>
      <c r="DS9" s="68">
        <v>120</v>
      </c>
      <c r="DT9" s="69">
        <v>121</v>
      </c>
      <c r="DU9" s="68">
        <v>122</v>
      </c>
      <c r="DV9" s="69">
        <v>123</v>
      </c>
      <c r="DW9" s="68">
        <v>124</v>
      </c>
      <c r="DX9" s="69">
        <v>125</v>
      </c>
      <c r="DY9" s="68">
        <v>126</v>
      </c>
      <c r="DZ9" s="69">
        <v>127</v>
      </c>
      <c r="EA9" s="68">
        <v>128</v>
      </c>
      <c r="EB9" s="69">
        <v>129</v>
      </c>
      <c r="EC9" s="68">
        <v>130</v>
      </c>
      <c r="ED9" s="69">
        <v>131</v>
      </c>
      <c r="EE9" s="68">
        <v>132</v>
      </c>
      <c r="EF9" s="69">
        <v>133</v>
      </c>
      <c r="EG9" s="68">
        <v>134</v>
      </c>
      <c r="EH9" s="69">
        <v>135</v>
      </c>
      <c r="EI9" s="68">
        <v>136</v>
      </c>
      <c r="EJ9" s="69">
        <v>137</v>
      </c>
    </row>
    <row r="10" spans="1:140" s="74" customFormat="1" ht="13.5" customHeight="1" thickBot="1" x14ac:dyDescent="0.25">
      <c r="A10" s="130" t="s">
        <v>400</v>
      </c>
      <c r="B10" s="131"/>
      <c r="C10" s="132"/>
      <c r="D10" s="71">
        <v>2008572</v>
      </c>
      <c r="E10" s="71" t="s">
        <v>13</v>
      </c>
      <c r="F10" s="71" t="s">
        <v>11</v>
      </c>
      <c r="G10" s="71" t="s">
        <v>16</v>
      </c>
      <c r="H10" s="71">
        <v>2050374</v>
      </c>
      <c r="I10" s="71" t="s">
        <v>8</v>
      </c>
      <c r="J10" s="71" t="s">
        <v>18</v>
      </c>
      <c r="K10" s="71" t="s">
        <v>20</v>
      </c>
      <c r="L10" s="71" t="s">
        <v>24</v>
      </c>
      <c r="M10" s="71" t="s">
        <v>102</v>
      </c>
      <c r="N10" s="71" t="s">
        <v>59</v>
      </c>
      <c r="O10" s="71" t="s">
        <v>115</v>
      </c>
      <c r="P10" s="71" t="s">
        <v>31</v>
      </c>
      <c r="Q10" s="71" t="s">
        <v>47</v>
      </c>
      <c r="R10" s="71">
        <v>2054701</v>
      </c>
      <c r="S10" s="72">
        <v>2022796</v>
      </c>
      <c r="T10" s="71">
        <v>2086166</v>
      </c>
      <c r="U10" s="72">
        <v>2061848</v>
      </c>
      <c r="V10" s="71">
        <v>2010933</v>
      </c>
      <c r="W10" s="71" t="s">
        <v>41</v>
      </c>
      <c r="X10" s="71" t="s">
        <v>116</v>
      </c>
      <c r="Y10" s="71" t="s">
        <v>78</v>
      </c>
      <c r="Z10" s="71" t="s">
        <v>3</v>
      </c>
      <c r="AA10" s="71" t="s">
        <v>73</v>
      </c>
      <c r="AB10" s="71" t="s">
        <v>32</v>
      </c>
      <c r="AC10" s="71" t="s">
        <v>49</v>
      </c>
      <c r="AD10" s="71" t="s">
        <v>33</v>
      </c>
      <c r="AE10" s="72">
        <v>2099535</v>
      </c>
      <c r="AF10" s="71" t="s">
        <v>93</v>
      </c>
      <c r="AG10" s="71" t="s">
        <v>104</v>
      </c>
      <c r="AH10" s="71" t="s">
        <v>62</v>
      </c>
      <c r="AI10" s="71" t="s">
        <v>100</v>
      </c>
      <c r="AJ10" s="72">
        <v>2608758</v>
      </c>
      <c r="AK10" s="71" t="s">
        <v>36</v>
      </c>
      <c r="AL10" s="71" t="s">
        <v>29</v>
      </c>
      <c r="AM10" s="71" t="s">
        <v>55</v>
      </c>
      <c r="AN10" s="71" t="s">
        <v>80</v>
      </c>
      <c r="AO10" s="71" t="s">
        <v>98</v>
      </c>
      <c r="AP10" s="71" t="s">
        <v>37</v>
      </c>
      <c r="AQ10" s="71" t="s">
        <v>109</v>
      </c>
      <c r="AR10" s="72">
        <v>2740451</v>
      </c>
      <c r="AS10" s="71" t="s">
        <v>39</v>
      </c>
      <c r="AT10" s="71" t="s">
        <v>65</v>
      </c>
      <c r="AU10" s="71">
        <v>2787989</v>
      </c>
      <c r="AV10" s="71" t="s">
        <v>72</v>
      </c>
      <c r="AW10" s="71">
        <v>2571498</v>
      </c>
      <c r="AX10" s="71" t="s">
        <v>131</v>
      </c>
      <c r="AY10" s="71" t="s">
        <v>143</v>
      </c>
      <c r="AZ10" s="71" t="s">
        <v>144</v>
      </c>
      <c r="BA10" s="71" t="s">
        <v>135</v>
      </c>
      <c r="BB10" s="73" t="s">
        <v>34</v>
      </c>
      <c r="BC10" s="73" t="s">
        <v>223</v>
      </c>
      <c r="BD10" s="73" t="s">
        <v>222</v>
      </c>
      <c r="BE10" s="73" t="s">
        <v>117</v>
      </c>
      <c r="BF10" s="73" t="s">
        <v>219</v>
      </c>
      <c r="BG10" s="73" t="s">
        <v>132</v>
      </c>
      <c r="BH10" s="73" t="s">
        <v>251</v>
      </c>
      <c r="BI10" s="73" t="s">
        <v>88</v>
      </c>
      <c r="BJ10" s="73" t="s">
        <v>250</v>
      </c>
      <c r="BK10" s="73" t="s">
        <v>296</v>
      </c>
      <c r="BL10" s="73" t="s">
        <v>209</v>
      </c>
      <c r="BM10" s="73" t="s">
        <v>76</v>
      </c>
      <c r="BN10" s="73" t="s">
        <v>199</v>
      </c>
      <c r="BO10" s="73" t="s">
        <v>200</v>
      </c>
      <c r="BP10" s="73" t="s">
        <v>53</v>
      </c>
      <c r="BQ10" s="73" t="s">
        <v>74</v>
      </c>
      <c r="BR10" s="73" t="s">
        <v>129</v>
      </c>
      <c r="BS10" s="73" t="s">
        <v>244</v>
      </c>
      <c r="BT10" s="73" t="s">
        <v>241</v>
      </c>
      <c r="BU10" s="73" t="s">
        <v>125</v>
      </c>
      <c r="BV10" s="73">
        <v>2091798</v>
      </c>
      <c r="BW10" s="73" t="s">
        <v>43</v>
      </c>
      <c r="BX10" s="73" t="s">
        <v>201</v>
      </c>
      <c r="BY10" s="73" t="s">
        <v>96</v>
      </c>
      <c r="BZ10" s="73" t="s">
        <v>216</v>
      </c>
      <c r="CA10" s="73" t="s">
        <v>228</v>
      </c>
      <c r="CB10" s="73" t="s">
        <v>123</v>
      </c>
      <c r="CC10" s="73" t="s">
        <v>84</v>
      </c>
      <c r="CD10" s="73" t="s">
        <v>134</v>
      </c>
      <c r="CE10" s="73" t="s">
        <v>187</v>
      </c>
      <c r="CF10" s="73" t="s">
        <v>252</v>
      </c>
      <c r="CG10" s="73" t="s">
        <v>233</v>
      </c>
      <c r="CH10" s="73" t="s">
        <v>253</v>
      </c>
      <c r="CI10" s="73" t="s">
        <v>113</v>
      </c>
      <c r="CJ10" s="73" t="s">
        <v>91</v>
      </c>
      <c r="CK10" s="73" t="s">
        <v>225</v>
      </c>
      <c r="CL10" s="73" t="s">
        <v>202</v>
      </c>
      <c r="CM10" s="73" t="s">
        <v>196</v>
      </c>
      <c r="CN10" s="73" t="s">
        <v>45</v>
      </c>
      <c r="CO10" s="73" t="s">
        <v>82</v>
      </c>
      <c r="CP10" s="73" t="s">
        <v>106</v>
      </c>
      <c r="CQ10" s="73" t="s">
        <v>214</v>
      </c>
      <c r="CR10" s="73" t="s">
        <v>249</v>
      </c>
      <c r="CS10" s="73" t="s">
        <v>194</v>
      </c>
      <c r="CT10" s="73" t="s">
        <v>188</v>
      </c>
      <c r="CU10" s="73" t="s">
        <v>111</v>
      </c>
      <c r="CV10" s="73" t="s">
        <v>243</v>
      </c>
      <c r="CW10" s="73" t="s">
        <v>22</v>
      </c>
      <c r="CX10" s="73" t="s">
        <v>230</v>
      </c>
      <c r="CY10" s="73" t="s">
        <v>226</v>
      </c>
      <c r="CZ10" s="73" t="s">
        <v>191</v>
      </c>
      <c r="DA10" s="73" t="s">
        <v>213</v>
      </c>
      <c r="DB10" s="73" t="s">
        <v>193</v>
      </c>
      <c r="DC10" s="73" t="s">
        <v>237</v>
      </c>
      <c r="DD10" s="73" t="s">
        <v>231</v>
      </c>
      <c r="DE10" s="73" t="s">
        <v>190</v>
      </c>
      <c r="DF10" s="73" t="s">
        <v>26</v>
      </c>
      <c r="DG10" s="73" t="s">
        <v>198</v>
      </c>
      <c r="DH10" s="73" t="s">
        <v>217</v>
      </c>
      <c r="DI10" s="73" t="s">
        <v>95</v>
      </c>
      <c r="DJ10" s="73" t="s">
        <v>189</v>
      </c>
      <c r="DK10" s="73" t="s">
        <v>210</v>
      </c>
      <c r="DL10" s="73" t="s">
        <v>57</v>
      </c>
      <c r="DM10" s="73" t="s">
        <v>208</v>
      </c>
      <c r="DN10" s="73" t="s">
        <v>86</v>
      </c>
      <c r="DO10" s="73" t="s">
        <v>139</v>
      </c>
      <c r="DP10" s="73" t="s">
        <v>61</v>
      </c>
      <c r="DQ10" s="73">
        <v>2868687</v>
      </c>
      <c r="DR10" s="73" t="s">
        <v>138</v>
      </c>
      <c r="DS10" s="73" t="s">
        <v>205</v>
      </c>
      <c r="DT10" s="73" t="s">
        <v>4</v>
      </c>
      <c r="DU10" s="73" t="s">
        <v>203</v>
      </c>
      <c r="DV10" s="73" t="s">
        <v>247</v>
      </c>
      <c r="DW10" s="73" t="s">
        <v>141</v>
      </c>
      <c r="DX10" s="73" t="s">
        <v>248</v>
      </c>
      <c r="DY10" s="73" t="s">
        <v>211</v>
      </c>
      <c r="DZ10" s="73" t="s">
        <v>51</v>
      </c>
      <c r="EA10" s="73" t="s">
        <v>89</v>
      </c>
      <c r="EB10" s="73" t="s">
        <v>235</v>
      </c>
      <c r="EC10" s="73" t="s">
        <v>239</v>
      </c>
      <c r="ED10" s="73" t="s">
        <v>121</v>
      </c>
      <c r="EE10" s="73" t="s">
        <v>232</v>
      </c>
      <c r="EF10" s="73" t="s">
        <v>240</v>
      </c>
      <c r="EG10" s="73" t="s">
        <v>224</v>
      </c>
      <c r="EH10" s="73" t="s">
        <v>127</v>
      </c>
      <c r="EI10" s="73" t="s">
        <v>220</v>
      </c>
      <c r="EJ10" s="73" t="s">
        <v>206</v>
      </c>
    </row>
    <row r="11" spans="1:140" s="70" customFormat="1" ht="45.75" thickBot="1" x14ac:dyDescent="0.25">
      <c r="A11" s="130" t="s">
        <v>401</v>
      </c>
      <c r="B11" s="131"/>
      <c r="C11" s="132"/>
      <c r="D11" s="75" t="s">
        <v>10</v>
      </c>
      <c r="E11" s="75" t="s">
        <v>14</v>
      </c>
      <c r="F11" s="75" t="s">
        <v>12</v>
      </c>
      <c r="G11" s="75" t="s">
        <v>17</v>
      </c>
      <c r="H11" s="75" t="s">
        <v>15</v>
      </c>
      <c r="I11" s="75" t="s">
        <v>9</v>
      </c>
      <c r="J11" s="75" t="s">
        <v>19</v>
      </c>
      <c r="K11" s="75" t="s">
        <v>21</v>
      </c>
      <c r="L11" s="75" t="s">
        <v>25</v>
      </c>
      <c r="M11" s="75" t="s">
        <v>103</v>
      </c>
      <c r="N11" s="75" t="s">
        <v>60</v>
      </c>
      <c r="O11" s="75" t="s">
        <v>163</v>
      </c>
      <c r="P11" s="75" t="s">
        <v>317</v>
      </c>
      <c r="Q11" s="75" t="s">
        <v>48</v>
      </c>
      <c r="R11" s="75" t="s">
        <v>164</v>
      </c>
      <c r="S11" s="76" t="s">
        <v>152</v>
      </c>
      <c r="T11" s="76" t="s">
        <v>153</v>
      </c>
      <c r="U11" s="76" t="s">
        <v>154</v>
      </c>
      <c r="V11" s="75" t="s">
        <v>28</v>
      </c>
      <c r="W11" s="75" t="s">
        <v>42</v>
      </c>
      <c r="X11" s="75" t="s">
        <v>312</v>
      </c>
      <c r="Y11" s="75" t="s">
        <v>79</v>
      </c>
      <c r="Z11" s="75" t="s">
        <v>27</v>
      </c>
      <c r="AA11" s="75" t="s">
        <v>68</v>
      </c>
      <c r="AB11" s="75" t="s">
        <v>64</v>
      </c>
      <c r="AC11" s="75" t="s">
        <v>50</v>
      </c>
      <c r="AD11" s="75" t="s">
        <v>165</v>
      </c>
      <c r="AE11" s="76" t="s">
        <v>155</v>
      </c>
      <c r="AF11" s="75" t="s">
        <v>94</v>
      </c>
      <c r="AG11" s="75" t="s">
        <v>105</v>
      </c>
      <c r="AH11" s="75" t="s">
        <v>63</v>
      </c>
      <c r="AI11" s="75" t="s">
        <v>101</v>
      </c>
      <c r="AJ11" s="76" t="s">
        <v>157</v>
      </c>
      <c r="AK11" s="75" t="s">
        <v>313</v>
      </c>
      <c r="AL11" s="75" t="s">
        <v>30</v>
      </c>
      <c r="AM11" s="75" t="s">
        <v>56</v>
      </c>
      <c r="AN11" s="75" t="s">
        <v>81</v>
      </c>
      <c r="AO11" s="75" t="s">
        <v>99</v>
      </c>
      <c r="AP11" s="75" t="s">
        <v>38</v>
      </c>
      <c r="AQ11" s="75" t="s">
        <v>110</v>
      </c>
      <c r="AR11" s="76" t="s">
        <v>160</v>
      </c>
      <c r="AS11" s="75" t="s">
        <v>40</v>
      </c>
      <c r="AT11" s="75" t="s">
        <v>66</v>
      </c>
      <c r="AU11" s="75" t="s">
        <v>146</v>
      </c>
      <c r="AV11" s="75" t="s">
        <v>168</v>
      </c>
      <c r="AW11" s="75" t="s">
        <v>147</v>
      </c>
      <c r="AX11" s="75" t="s">
        <v>137</v>
      </c>
      <c r="AY11" s="75" t="s">
        <v>167</v>
      </c>
      <c r="AZ11" s="75" t="s">
        <v>145</v>
      </c>
      <c r="BA11" s="75" t="s">
        <v>136</v>
      </c>
      <c r="BB11" s="75" t="s">
        <v>35</v>
      </c>
      <c r="BC11" s="75" t="s">
        <v>295</v>
      </c>
      <c r="BD11" s="75" t="s">
        <v>151</v>
      </c>
      <c r="BE11" s="75" t="s">
        <v>118</v>
      </c>
      <c r="BF11" s="75" t="s">
        <v>162</v>
      </c>
      <c r="BG11" s="75" t="s">
        <v>133</v>
      </c>
      <c r="BH11" s="75" t="s">
        <v>169</v>
      </c>
      <c r="BI11" s="75" t="s">
        <v>207</v>
      </c>
      <c r="BJ11" s="75" t="s">
        <v>170</v>
      </c>
      <c r="BK11" s="75" t="s">
        <v>297</v>
      </c>
      <c r="BL11" s="75" t="s">
        <v>171</v>
      </c>
      <c r="BM11" s="75" t="s">
        <v>77</v>
      </c>
      <c r="BN11" s="75" t="s">
        <v>172</v>
      </c>
      <c r="BO11" s="75" t="s">
        <v>173</v>
      </c>
      <c r="BP11" s="75" t="s">
        <v>54</v>
      </c>
      <c r="BQ11" s="75" t="s">
        <v>75</v>
      </c>
      <c r="BR11" s="75" t="s">
        <v>130</v>
      </c>
      <c r="BS11" s="75" t="s">
        <v>245</v>
      </c>
      <c r="BT11" s="75" t="s">
        <v>242</v>
      </c>
      <c r="BU11" s="75" t="s">
        <v>126</v>
      </c>
      <c r="BV11" s="75" t="s">
        <v>69</v>
      </c>
      <c r="BW11" s="75" t="s">
        <v>44</v>
      </c>
      <c r="BX11" s="75" t="s">
        <v>174</v>
      </c>
      <c r="BY11" s="75" t="s">
        <v>97</v>
      </c>
      <c r="BZ11" s="75" t="s">
        <v>175</v>
      </c>
      <c r="CA11" s="75" t="s">
        <v>229</v>
      </c>
      <c r="CB11" s="75" t="s">
        <v>124</v>
      </c>
      <c r="CC11" s="75" t="s">
        <v>85</v>
      </c>
      <c r="CD11" s="75" t="s">
        <v>71</v>
      </c>
      <c r="CE11" s="75" t="s">
        <v>176</v>
      </c>
      <c r="CF11" s="75" t="s">
        <v>177</v>
      </c>
      <c r="CG11" s="75" t="s">
        <v>234</v>
      </c>
      <c r="CH11" s="75" t="s">
        <v>178</v>
      </c>
      <c r="CI11" s="75" t="s">
        <v>114</v>
      </c>
      <c r="CJ11" s="75" t="s">
        <v>92</v>
      </c>
      <c r="CK11" s="75" t="s">
        <v>298</v>
      </c>
      <c r="CL11" s="75" t="s">
        <v>179</v>
      </c>
      <c r="CM11" s="75" t="s">
        <v>197</v>
      </c>
      <c r="CN11" s="75" t="s">
        <v>46</v>
      </c>
      <c r="CO11" s="75" t="s">
        <v>83</v>
      </c>
      <c r="CP11" s="75" t="s">
        <v>107</v>
      </c>
      <c r="CQ11" s="75" t="s">
        <v>215</v>
      </c>
      <c r="CR11" s="75" t="s">
        <v>299</v>
      </c>
      <c r="CS11" s="75" t="s">
        <v>195</v>
      </c>
      <c r="CT11" s="75" t="s">
        <v>180</v>
      </c>
      <c r="CU11" s="75" t="s">
        <v>112</v>
      </c>
      <c r="CV11" s="75" t="s">
        <v>300</v>
      </c>
      <c r="CW11" s="75" t="s">
        <v>23</v>
      </c>
      <c r="CX11" s="75" t="s">
        <v>181</v>
      </c>
      <c r="CY11" s="75" t="s">
        <v>227</v>
      </c>
      <c r="CZ11" s="75" t="s">
        <v>192</v>
      </c>
      <c r="DA11" s="75" t="s">
        <v>301</v>
      </c>
      <c r="DB11" s="75" t="s">
        <v>182</v>
      </c>
      <c r="DC11" s="75" t="s">
        <v>238</v>
      </c>
      <c r="DD11" s="75" t="s">
        <v>183</v>
      </c>
      <c r="DE11" s="75" t="s">
        <v>120</v>
      </c>
      <c r="DF11" s="75" t="s">
        <v>108</v>
      </c>
      <c r="DG11" s="75" t="s">
        <v>70</v>
      </c>
      <c r="DH11" s="75" t="s">
        <v>218</v>
      </c>
      <c r="DI11" s="75" t="s">
        <v>166</v>
      </c>
      <c r="DJ11" s="75" t="s">
        <v>184</v>
      </c>
      <c r="DK11" s="75" t="s">
        <v>302</v>
      </c>
      <c r="DL11" s="75" t="s">
        <v>58</v>
      </c>
      <c r="DM11" s="75" t="s">
        <v>156</v>
      </c>
      <c r="DN11" s="75" t="s">
        <v>87</v>
      </c>
      <c r="DO11" s="75" t="s">
        <v>140</v>
      </c>
      <c r="DP11" s="75" t="s">
        <v>303</v>
      </c>
      <c r="DQ11" s="75" t="s">
        <v>246</v>
      </c>
      <c r="DR11" s="75" t="s">
        <v>185</v>
      </c>
      <c r="DS11" s="75" t="s">
        <v>67</v>
      </c>
      <c r="DT11" s="75" t="s">
        <v>5</v>
      </c>
      <c r="DU11" s="75" t="s">
        <v>204</v>
      </c>
      <c r="DV11" s="75" t="s">
        <v>304</v>
      </c>
      <c r="DW11" s="75" t="s">
        <v>142</v>
      </c>
      <c r="DX11" s="75" t="s">
        <v>158</v>
      </c>
      <c r="DY11" s="75" t="s">
        <v>212</v>
      </c>
      <c r="DZ11" s="75" t="s">
        <v>52</v>
      </c>
      <c r="EA11" s="75" t="s">
        <v>90</v>
      </c>
      <c r="EB11" s="75" t="s">
        <v>236</v>
      </c>
      <c r="EC11" s="75" t="s">
        <v>159</v>
      </c>
      <c r="ED11" s="75" t="s">
        <v>122</v>
      </c>
      <c r="EE11" s="75" t="s">
        <v>186</v>
      </c>
      <c r="EF11" s="75" t="s">
        <v>305</v>
      </c>
      <c r="EG11" s="75" t="s">
        <v>314</v>
      </c>
      <c r="EH11" s="75" t="s">
        <v>128</v>
      </c>
      <c r="EI11" s="75" t="s">
        <v>221</v>
      </c>
      <c r="EJ11" s="75" t="s">
        <v>161</v>
      </c>
    </row>
    <row r="12" spans="1:140" s="70" customFormat="1" ht="23.25" thickBot="1" x14ac:dyDescent="0.25">
      <c r="A12" s="130" t="s">
        <v>402</v>
      </c>
      <c r="B12" s="131"/>
      <c r="C12" s="132"/>
      <c r="D12" s="116" t="s">
        <v>407</v>
      </c>
      <c r="E12" s="117" t="s">
        <v>408</v>
      </c>
      <c r="F12" s="117" t="s">
        <v>349</v>
      </c>
      <c r="G12" s="117" t="s">
        <v>349</v>
      </c>
      <c r="H12" s="117" t="s">
        <v>347</v>
      </c>
      <c r="I12" s="117" t="s">
        <v>357</v>
      </c>
      <c r="J12" s="117" t="s">
        <v>351</v>
      </c>
      <c r="K12" s="117" t="s">
        <v>409</v>
      </c>
      <c r="L12" s="117" t="s">
        <v>356</v>
      </c>
      <c r="M12" s="117" t="s">
        <v>407</v>
      </c>
      <c r="N12" s="117" t="s">
        <v>407</v>
      </c>
      <c r="O12" s="117" t="s">
        <v>407</v>
      </c>
      <c r="P12" s="117" t="s">
        <v>410</v>
      </c>
      <c r="Q12" s="117" t="s">
        <v>407</v>
      </c>
      <c r="R12" s="117" t="s">
        <v>356</v>
      </c>
      <c r="S12" s="115" t="s">
        <v>411</v>
      </c>
      <c r="T12" s="117" t="s">
        <v>412</v>
      </c>
      <c r="U12" s="117" t="s">
        <v>410</v>
      </c>
      <c r="V12" s="117" t="s">
        <v>351</v>
      </c>
      <c r="W12" s="117" t="s">
        <v>410</v>
      </c>
      <c r="X12" s="117" t="s">
        <v>347</v>
      </c>
      <c r="Y12" s="115" t="s">
        <v>413</v>
      </c>
      <c r="Z12" s="117" t="s">
        <v>407</v>
      </c>
      <c r="AA12" s="117" t="s">
        <v>409</v>
      </c>
      <c r="AB12" s="117" t="s">
        <v>409</v>
      </c>
      <c r="AC12" s="117" t="s">
        <v>409</v>
      </c>
      <c r="AD12" s="115" t="s">
        <v>413</v>
      </c>
      <c r="AE12" s="115" t="s">
        <v>413</v>
      </c>
      <c r="AF12" s="117" t="s">
        <v>410</v>
      </c>
      <c r="AG12" s="117" t="s">
        <v>411</v>
      </c>
      <c r="AH12" s="117" t="s">
        <v>351</v>
      </c>
      <c r="AI12" s="117" t="s">
        <v>356</v>
      </c>
      <c r="AJ12" s="115" t="s">
        <v>412</v>
      </c>
      <c r="AK12" s="115" t="s">
        <v>412</v>
      </c>
      <c r="AL12" s="117" t="s">
        <v>414</v>
      </c>
      <c r="AM12" s="117" t="s">
        <v>413</v>
      </c>
      <c r="AN12" s="117" t="s">
        <v>414</v>
      </c>
      <c r="AO12" s="117" t="s">
        <v>410</v>
      </c>
      <c r="AP12" s="117" t="s">
        <v>407</v>
      </c>
      <c r="AQ12" s="117" t="s">
        <v>407</v>
      </c>
      <c r="AR12" s="115" t="s">
        <v>349</v>
      </c>
      <c r="AS12" s="117" t="s">
        <v>407</v>
      </c>
      <c r="AT12" s="117" t="s">
        <v>410</v>
      </c>
      <c r="AU12" s="117" t="s">
        <v>413</v>
      </c>
      <c r="AV12" s="117" t="s">
        <v>409</v>
      </c>
      <c r="AW12" s="117" t="s">
        <v>409</v>
      </c>
      <c r="AX12" s="117" t="s">
        <v>407</v>
      </c>
      <c r="AY12" s="117" t="s">
        <v>412</v>
      </c>
      <c r="AZ12" s="117" t="s">
        <v>409</v>
      </c>
      <c r="BA12" s="117" t="s">
        <v>415</v>
      </c>
      <c r="BB12" s="118" t="s">
        <v>412</v>
      </c>
      <c r="BC12" s="118" t="s">
        <v>411</v>
      </c>
      <c r="BD12" s="118" t="s">
        <v>410</v>
      </c>
      <c r="BE12" s="118" t="s">
        <v>411</v>
      </c>
      <c r="BF12" s="118" t="s">
        <v>410</v>
      </c>
      <c r="BG12" s="118" t="s">
        <v>409</v>
      </c>
      <c r="BH12" s="118" t="s">
        <v>410</v>
      </c>
      <c r="BI12" s="118" t="s">
        <v>409</v>
      </c>
      <c r="BJ12" s="118" t="s">
        <v>416</v>
      </c>
      <c r="BK12" s="118" t="s">
        <v>356</v>
      </c>
      <c r="BL12" s="118" t="s">
        <v>417</v>
      </c>
      <c r="BM12" s="118" t="s">
        <v>418</v>
      </c>
      <c r="BN12" s="119" t="s">
        <v>419</v>
      </c>
      <c r="BO12" s="120" t="s">
        <v>411</v>
      </c>
      <c r="BP12" s="118" t="s">
        <v>410</v>
      </c>
      <c r="BQ12" s="118" t="s">
        <v>413</v>
      </c>
      <c r="BR12" s="118" t="s">
        <v>411</v>
      </c>
      <c r="BS12" s="118" t="s">
        <v>410</v>
      </c>
      <c r="BT12" s="118" t="s">
        <v>410</v>
      </c>
      <c r="BU12" s="118" t="s">
        <v>347</v>
      </c>
      <c r="BV12" s="118" t="s">
        <v>411</v>
      </c>
      <c r="BW12" s="118" t="s">
        <v>410</v>
      </c>
      <c r="BX12" s="118" t="s">
        <v>420</v>
      </c>
      <c r="BY12" s="118" t="s">
        <v>410</v>
      </c>
      <c r="BZ12" s="118" t="s">
        <v>347</v>
      </c>
      <c r="CA12" s="118" t="s">
        <v>347</v>
      </c>
      <c r="CB12" s="118" t="s">
        <v>347</v>
      </c>
      <c r="CC12" s="118" t="s">
        <v>409</v>
      </c>
      <c r="CD12" s="118" t="s">
        <v>409</v>
      </c>
      <c r="CE12" s="118" t="s">
        <v>421</v>
      </c>
      <c r="CF12" s="118" t="s">
        <v>413</v>
      </c>
      <c r="CG12" s="118" t="s">
        <v>413</v>
      </c>
      <c r="CH12" s="118" t="s">
        <v>412</v>
      </c>
      <c r="CI12" s="118" t="s">
        <v>412</v>
      </c>
      <c r="CJ12" s="118" t="s">
        <v>409</v>
      </c>
      <c r="CK12" s="118" t="s">
        <v>414</v>
      </c>
      <c r="CL12" s="118" t="s">
        <v>347</v>
      </c>
      <c r="CM12" s="118" t="s">
        <v>413</v>
      </c>
      <c r="CN12" s="118" t="s">
        <v>417</v>
      </c>
      <c r="CO12" s="118" t="s">
        <v>412</v>
      </c>
      <c r="CP12" s="118" t="s">
        <v>417</v>
      </c>
      <c r="CQ12" s="118" t="s">
        <v>410</v>
      </c>
      <c r="CR12" s="118" t="s">
        <v>410</v>
      </c>
      <c r="CS12" s="118" t="s">
        <v>413</v>
      </c>
      <c r="CT12" s="118" t="s">
        <v>422</v>
      </c>
      <c r="CU12" s="118" t="s">
        <v>422</v>
      </c>
      <c r="CV12" s="118" t="s">
        <v>410</v>
      </c>
      <c r="CW12" s="118" t="s">
        <v>412</v>
      </c>
      <c r="CX12" s="118" t="s">
        <v>423</v>
      </c>
      <c r="CY12" s="118" t="s">
        <v>417</v>
      </c>
      <c r="CZ12" s="118" t="s">
        <v>413</v>
      </c>
      <c r="DA12" s="118" t="s">
        <v>412</v>
      </c>
      <c r="DB12" s="118" t="s">
        <v>413</v>
      </c>
      <c r="DC12" s="118" t="s">
        <v>412</v>
      </c>
      <c r="DD12" s="118" t="s">
        <v>412</v>
      </c>
      <c r="DE12" s="118" t="s">
        <v>412</v>
      </c>
      <c r="DF12" s="118" t="s">
        <v>412</v>
      </c>
      <c r="DG12" s="118" t="s">
        <v>412</v>
      </c>
      <c r="DH12" s="118" t="s">
        <v>410</v>
      </c>
      <c r="DI12" s="118" t="s">
        <v>412</v>
      </c>
      <c r="DJ12" s="118" t="s">
        <v>409</v>
      </c>
      <c r="DK12" s="118" t="s">
        <v>414</v>
      </c>
      <c r="DL12" s="118" t="s">
        <v>414</v>
      </c>
      <c r="DM12" s="118" t="s">
        <v>356</v>
      </c>
      <c r="DN12" s="118" t="s">
        <v>410</v>
      </c>
      <c r="DO12" s="118" t="s">
        <v>417</v>
      </c>
      <c r="DP12" s="118" t="s">
        <v>421</v>
      </c>
      <c r="DQ12" s="118" t="s">
        <v>347</v>
      </c>
      <c r="DR12" s="118" t="s">
        <v>411</v>
      </c>
      <c r="DS12" s="118" t="s">
        <v>413</v>
      </c>
      <c r="DT12" s="118" t="s">
        <v>421</v>
      </c>
      <c r="DU12" s="118" t="s">
        <v>420</v>
      </c>
      <c r="DV12" s="118" t="s">
        <v>412</v>
      </c>
      <c r="DW12" s="118" t="s">
        <v>417</v>
      </c>
      <c r="DX12" s="120" t="s">
        <v>411</v>
      </c>
      <c r="DY12" s="118" t="s">
        <v>356</v>
      </c>
      <c r="DZ12" s="118" t="s">
        <v>410</v>
      </c>
      <c r="EA12" s="118" t="s">
        <v>410</v>
      </c>
      <c r="EB12" s="118" t="s">
        <v>412</v>
      </c>
      <c r="EC12" s="118" t="s">
        <v>417</v>
      </c>
      <c r="ED12" s="118" t="s">
        <v>413</v>
      </c>
      <c r="EE12" s="118" t="s">
        <v>413</v>
      </c>
      <c r="EF12" s="118" t="s">
        <v>413</v>
      </c>
      <c r="EG12" s="118" t="s">
        <v>417</v>
      </c>
      <c r="EH12" s="118" t="s">
        <v>423</v>
      </c>
      <c r="EI12" s="118" t="s">
        <v>413</v>
      </c>
      <c r="EJ12" s="118" t="s">
        <v>412</v>
      </c>
    </row>
    <row r="13" spans="1:140" s="70" customFormat="1" ht="12" thickBot="1" x14ac:dyDescent="0.25">
      <c r="A13" s="130" t="s">
        <v>403</v>
      </c>
      <c r="B13" s="131"/>
      <c r="C13" s="132"/>
      <c r="D13" s="77" t="s">
        <v>6</v>
      </c>
      <c r="E13" s="77" t="s">
        <v>6</v>
      </c>
      <c r="F13" s="77" t="s">
        <v>6</v>
      </c>
      <c r="G13" s="77" t="s">
        <v>7</v>
      </c>
      <c r="H13" s="77" t="s">
        <v>6</v>
      </c>
      <c r="I13" s="77" t="s">
        <v>6</v>
      </c>
      <c r="J13" s="77" t="s">
        <v>6</v>
      </c>
      <c r="K13" s="77" t="s">
        <v>7</v>
      </c>
      <c r="L13" s="77" t="s">
        <v>7</v>
      </c>
      <c r="M13" s="77" t="s">
        <v>7</v>
      </c>
      <c r="N13" s="77" t="s">
        <v>7</v>
      </c>
      <c r="O13" s="77" t="s">
        <v>7</v>
      </c>
      <c r="P13" s="77" t="s">
        <v>7</v>
      </c>
      <c r="Q13" s="77" t="s">
        <v>7</v>
      </c>
      <c r="R13" s="77" t="s">
        <v>7</v>
      </c>
      <c r="S13" s="77" t="s">
        <v>7</v>
      </c>
      <c r="T13" s="77" t="s">
        <v>7</v>
      </c>
      <c r="U13" s="77" t="s">
        <v>7</v>
      </c>
      <c r="V13" s="77" t="s">
        <v>7</v>
      </c>
      <c r="W13" s="77" t="s">
        <v>7</v>
      </c>
      <c r="X13" s="77" t="s">
        <v>254</v>
      </c>
      <c r="Y13" s="77" t="s">
        <v>254</v>
      </c>
      <c r="Z13" s="77" t="s">
        <v>316</v>
      </c>
      <c r="AA13" s="77" t="s">
        <v>7</v>
      </c>
      <c r="AB13" s="77" t="s">
        <v>254</v>
      </c>
      <c r="AC13" s="77" t="s">
        <v>7</v>
      </c>
      <c r="AD13" s="77" t="s">
        <v>254</v>
      </c>
      <c r="AE13" s="77" t="s">
        <v>254</v>
      </c>
      <c r="AF13" s="77" t="s">
        <v>7</v>
      </c>
      <c r="AG13" s="77" t="s">
        <v>7</v>
      </c>
      <c r="AH13" s="77" t="s">
        <v>7</v>
      </c>
      <c r="AI13" s="77" t="s">
        <v>7</v>
      </c>
      <c r="AJ13" s="77" t="s">
        <v>7</v>
      </c>
      <c r="AK13" s="77" t="s">
        <v>7</v>
      </c>
      <c r="AL13" s="77" t="s">
        <v>254</v>
      </c>
      <c r="AM13" s="77" t="s">
        <v>7</v>
      </c>
      <c r="AN13" s="77" t="s">
        <v>7</v>
      </c>
      <c r="AO13" s="77" t="s">
        <v>7</v>
      </c>
      <c r="AP13" s="77" t="s">
        <v>7</v>
      </c>
      <c r="AQ13" s="77" t="s">
        <v>254</v>
      </c>
      <c r="AR13" s="77" t="s">
        <v>254</v>
      </c>
      <c r="AS13" s="77" t="s">
        <v>7</v>
      </c>
      <c r="AT13" s="77" t="s">
        <v>254</v>
      </c>
      <c r="AU13" s="77" t="s">
        <v>254</v>
      </c>
      <c r="AV13" s="77" t="s">
        <v>254</v>
      </c>
      <c r="AW13" s="77" t="s">
        <v>254</v>
      </c>
      <c r="AX13" s="77" t="s">
        <v>7</v>
      </c>
      <c r="AY13" s="77" t="s">
        <v>7</v>
      </c>
      <c r="AZ13" s="77" t="s">
        <v>254</v>
      </c>
      <c r="BA13" s="77" t="s">
        <v>7</v>
      </c>
      <c r="BB13" s="78" t="s">
        <v>7</v>
      </c>
      <c r="BC13" s="78" t="s">
        <v>7</v>
      </c>
      <c r="BD13" s="78" t="s">
        <v>7</v>
      </c>
      <c r="BE13" s="78" t="s">
        <v>7</v>
      </c>
      <c r="BF13" s="78" t="s">
        <v>7</v>
      </c>
      <c r="BG13" s="78" t="s">
        <v>7</v>
      </c>
      <c r="BH13" s="78" t="s">
        <v>7</v>
      </c>
      <c r="BI13" s="78" t="s">
        <v>7</v>
      </c>
      <c r="BJ13" s="78" t="s">
        <v>7</v>
      </c>
      <c r="BK13" s="78" t="s">
        <v>7</v>
      </c>
      <c r="BL13" s="78" t="s">
        <v>7</v>
      </c>
      <c r="BM13" s="78" t="s">
        <v>7</v>
      </c>
      <c r="BN13" s="78" t="s">
        <v>7</v>
      </c>
      <c r="BO13" s="78" t="s">
        <v>7</v>
      </c>
      <c r="BP13" s="78" t="s">
        <v>7</v>
      </c>
      <c r="BQ13" s="78" t="s">
        <v>7</v>
      </c>
      <c r="BR13" s="78" t="s">
        <v>7</v>
      </c>
      <c r="BS13" s="78" t="s">
        <v>7</v>
      </c>
      <c r="BT13" s="78" t="s">
        <v>7</v>
      </c>
      <c r="BU13" s="78" t="s">
        <v>7</v>
      </c>
      <c r="BV13" s="78" t="s">
        <v>7</v>
      </c>
      <c r="BW13" s="78" t="s">
        <v>7</v>
      </c>
      <c r="BX13" s="78" t="s">
        <v>7</v>
      </c>
      <c r="BY13" s="78" t="s">
        <v>7</v>
      </c>
      <c r="BZ13" s="78" t="s">
        <v>7</v>
      </c>
      <c r="CA13" s="78" t="s">
        <v>7</v>
      </c>
      <c r="CB13" s="78" t="s">
        <v>7</v>
      </c>
      <c r="CC13" s="78" t="s">
        <v>7</v>
      </c>
      <c r="CD13" s="78" t="s">
        <v>7</v>
      </c>
      <c r="CE13" s="78" t="s">
        <v>7</v>
      </c>
      <c r="CF13" s="78" t="s">
        <v>7</v>
      </c>
      <c r="CG13" s="78" t="s">
        <v>7</v>
      </c>
      <c r="CH13" s="78" t="s">
        <v>7</v>
      </c>
      <c r="CI13" s="78" t="s">
        <v>7</v>
      </c>
      <c r="CJ13" s="78" t="s">
        <v>7</v>
      </c>
      <c r="CK13" s="78" t="s">
        <v>7</v>
      </c>
      <c r="CL13" s="78" t="s">
        <v>119</v>
      </c>
      <c r="CM13" s="78" t="s">
        <v>7</v>
      </c>
      <c r="CN13" s="78" t="s">
        <v>7</v>
      </c>
      <c r="CO13" s="78" t="s">
        <v>7</v>
      </c>
      <c r="CP13" s="78" t="s">
        <v>7</v>
      </c>
      <c r="CQ13" s="78" t="s">
        <v>7</v>
      </c>
      <c r="CR13" s="78" t="s">
        <v>7</v>
      </c>
      <c r="CS13" s="78" t="s">
        <v>7</v>
      </c>
      <c r="CT13" s="78" t="s">
        <v>7</v>
      </c>
      <c r="CU13" s="78" t="s">
        <v>7</v>
      </c>
      <c r="CV13" s="78" t="s">
        <v>7</v>
      </c>
      <c r="CW13" s="78" t="s">
        <v>7</v>
      </c>
      <c r="CX13" s="78" t="s">
        <v>7</v>
      </c>
      <c r="CY13" s="78" t="s">
        <v>7</v>
      </c>
      <c r="CZ13" s="78" t="s">
        <v>6</v>
      </c>
      <c r="DA13" s="78" t="s">
        <v>7</v>
      </c>
      <c r="DB13" s="78" t="s">
        <v>7</v>
      </c>
      <c r="DC13" s="78" t="s">
        <v>7</v>
      </c>
      <c r="DD13" s="78" t="s">
        <v>7</v>
      </c>
      <c r="DE13" s="78" t="s">
        <v>7</v>
      </c>
      <c r="DF13" s="78" t="s">
        <v>7</v>
      </c>
      <c r="DG13" s="78" t="s">
        <v>7</v>
      </c>
      <c r="DH13" s="78" t="s">
        <v>7</v>
      </c>
      <c r="DI13" s="78" t="s">
        <v>7</v>
      </c>
      <c r="DJ13" s="78" t="s">
        <v>7</v>
      </c>
      <c r="DK13" s="78" t="s">
        <v>7</v>
      </c>
      <c r="DL13" s="78" t="s">
        <v>7</v>
      </c>
      <c r="DM13" s="78" t="s">
        <v>7</v>
      </c>
      <c r="DN13" s="78" t="s">
        <v>7</v>
      </c>
      <c r="DO13" s="78" t="s">
        <v>7</v>
      </c>
      <c r="DP13" s="78" t="s">
        <v>7</v>
      </c>
      <c r="DQ13" s="78" t="s">
        <v>7</v>
      </c>
      <c r="DR13" s="78" t="s">
        <v>7</v>
      </c>
      <c r="DS13" s="78" t="s">
        <v>7</v>
      </c>
      <c r="DT13" s="78" t="s">
        <v>6</v>
      </c>
      <c r="DU13" s="78" t="s">
        <v>119</v>
      </c>
      <c r="DV13" s="78" t="s">
        <v>7</v>
      </c>
      <c r="DW13" s="78" t="s">
        <v>7</v>
      </c>
      <c r="DX13" s="78" t="s">
        <v>7</v>
      </c>
      <c r="DY13" s="78" t="s">
        <v>6</v>
      </c>
      <c r="DZ13" s="78" t="s">
        <v>7</v>
      </c>
      <c r="EA13" s="78" t="s">
        <v>7</v>
      </c>
      <c r="EB13" s="78" t="s">
        <v>7</v>
      </c>
      <c r="EC13" s="78" t="s">
        <v>7</v>
      </c>
      <c r="ED13" s="78" t="s">
        <v>7</v>
      </c>
      <c r="EE13" s="78" t="s">
        <v>7</v>
      </c>
      <c r="EF13" s="78" t="s">
        <v>7</v>
      </c>
      <c r="EG13" s="78" t="s">
        <v>7</v>
      </c>
      <c r="EH13" s="78" t="s">
        <v>7</v>
      </c>
      <c r="EI13" s="78" t="s">
        <v>7</v>
      </c>
      <c r="EJ13" s="78" t="s">
        <v>7</v>
      </c>
    </row>
    <row r="14" spans="1:140" s="70" customFormat="1" ht="45.75" thickBot="1" x14ac:dyDescent="0.25">
      <c r="A14" s="105" t="s">
        <v>360</v>
      </c>
      <c r="B14" s="114" t="s">
        <v>405</v>
      </c>
      <c r="C14" s="115" t="s">
        <v>406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79"/>
      <c r="U14" s="80"/>
      <c r="V14" s="79"/>
      <c r="W14" s="79"/>
      <c r="X14" s="79"/>
      <c r="Y14" s="80"/>
      <c r="Z14" s="79"/>
      <c r="AA14" s="79"/>
      <c r="AB14" s="79"/>
      <c r="AC14" s="79"/>
      <c r="AD14" s="79"/>
      <c r="AE14" s="80"/>
      <c r="AF14" s="79"/>
      <c r="AG14" s="79"/>
      <c r="AH14" s="79"/>
      <c r="AI14" s="79"/>
      <c r="AJ14" s="80"/>
      <c r="AK14" s="79"/>
      <c r="AL14" s="79"/>
      <c r="AM14" s="79"/>
      <c r="AN14" s="79"/>
      <c r="AO14" s="79"/>
      <c r="AP14" s="79"/>
      <c r="AQ14" s="79"/>
      <c r="AR14" s="80"/>
      <c r="AS14" s="79"/>
      <c r="AT14" s="79"/>
      <c r="AU14" s="79"/>
      <c r="AV14" s="79"/>
      <c r="AW14" s="79"/>
      <c r="AX14" s="79"/>
      <c r="AY14" s="79"/>
      <c r="AZ14" s="79"/>
      <c r="BA14" s="79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</row>
    <row r="15" spans="1:140" s="85" customFormat="1" ht="12" thickBot="1" x14ac:dyDescent="0.25">
      <c r="A15" s="106" t="s">
        <v>361</v>
      </c>
      <c r="B15" s="83" t="s">
        <v>315</v>
      </c>
      <c r="C15" s="84">
        <f>SUM(C16:C25)</f>
        <v>331387417.58269</v>
      </c>
      <c r="D15" s="84">
        <f>SUM(D16:D25)</f>
        <v>2461075.4</v>
      </c>
      <c r="E15" s="84">
        <f t="shared" ref="E15:BP15" si="0">SUM(E16:E25)</f>
        <v>34475.599999999999</v>
      </c>
      <c r="F15" s="84">
        <f t="shared" si="0"/>
        <v>2343038.5399999996</v>
      </c>
      <c r="G15" s="84">
        <f t="shared" si="0"/>
        <v>66115.47</v>
      </c>
      <c r="H15" s="84">
        <f t="shared" si="0"/>
        <v>286042.90000000002</v>
      </c>
      <c r="I15" s="84">
        <f t="shared" si="0"/>
        <v>761900.08400000003</v>
      </c>
      <c r="J15" s="84">
        <f t="shared" si="0"/>
        <v>216403.6</v>
      </c>
      <c r="K15" s="84">
        <f t="shared" si="0"/>
        <v>43772.976000000002</v>
      </c>
      <c r="L15" s="84">
        <f t="shared" si="0"/>
        <v>0</v>
      </c>
      <c r="M15" s="84">
        <f t="shared" si="0"/>
        <v>1288490.8999999999</v>
      </c>
      <c r="N15" s="84">
        <f t="shared" si="0"/>
        <v>1313724.2108900002</v>
      </c>
      <c r="O15" s="84">
        <f t="shared" si="0"/>
        <v>422.5</v>
      </c>
      <c r="P15" s="84">
        <f t="shared" si="0"/>
        <v>11493.314999999999</v>
      </c>
      <c r="Q15" s="84">
        <f t="shared" si="0"/>
        <v>91957.4</v>
      </c>
      <c r="R15" s="84">
        <f t="shared" si="0"/>
        <v>533864.4</v>
      </c>
      <c r="S15" s="84">
        <f t="shared" si="0"/>
        <v>0</v>
      </c>
      <c r="T15" s="84">
        <f t="shared" si="0"/>
        <v>42611.882879999997</v>
      </c>
      <c r="U15" s="84">
        <f t="shared" si="0"/>
        <v>10235.200000000001</v>
      </c>
      <c r="V15" s="84">
        <f t="shared" si="0"/>
        <v>5196.1521600000005</v>
      </c>
      <c r="W15" s="84">
        <f t="shared" si="0"/>
        <v>330298.5</v>
      </c>
      <c r="X15" s="84">
        <f t="shared" si="0"/>
        <v>0</v>
      </c>
      <c r="Y15" s="84">
        <f t="shared" si="0"/>
        <v>43370.1</v>
      </c>
      <c r="Z15" s="84">
        <f t="shared" si="0"/>
        <v>46566.647550000002</v>
      </c>
      <c r="AA15" s="84">
        <f t="shared" si="0"/>
        <v>28439.91359</v>
      </c>
      <c r="AB15" s="84">
        <f t="shared" si="0"/>
        <v>28985.8</v>
      </c>
      <c r="AC15" s="84">
        <f t="shared" si="0"/>
        <v>599627.2996899999</v>
      </c>
      <c r="AD15" s="84">
        <f t="shared" si="0"/>
        <v>123233.76</v>
      </c>
      <c r="AE15" s="84">
        <f t="shared" si="0"/>
        <v>4125.4000000000005</v>
      </c>
      <c r="AF15" s="84">
        <f t="shared" si="0"/>
        <v>184295.69</v>
      </c>
      <c r="AG15" s="84">
        <f t="shared" si="0"/>
        <v>15691.6</v>
      </c>
      <c r="AH15" s="84">
        <f t="shared" si="0"/>
        <v>256312.56300000002</v>
      </c>
      <c r="AI15" s="84">
        <f t="shared" si="0"/>
        <v>8772.4250799999991</v>
      </c>
      <c r="AJ15" s="84">
        <f t="shared" si="0"/>
        <v>0</v>
      </c>
      <c r="AK15" s="84">
        <f t="shared" si="0"/>
        <v>28544.718700000001</v>
      </c>
      <c r="AL15" s="84">
        <f t="shared" si="0"/>
        <v>16641.2</v>
      </c>
      <c r="AM15" s="84">
        <f t="shared" si="0"/>
        <v>5357.1672799999997</v>
      </c>
      <c r="AN15" s="84">
        <f t="shared" si="0"/>
        <v>11744.2</v>
      </c>
      <c r="AO15" s="84">
        <f t="shared" si="0"/>
        <v>14946.857</v>
      </c>
      <c r="AP15" s="84">
        <f t="shared" si="0"/>
        <v>3322749.6429999997</v>
      </c>
      <c r="AQ15" s="84">
        <f t="shared" si="0"/>
        <v>305197.14253999997</v>
      </c>
      <c r="AR15" s="84">
        <f t="shared" si="0"/>
        <v>9095.1</v>
      </c>
      <c r="AS15" s="84">
        <f t="shared" si="0"/>
        <v>310767342.80448997</v>
      </c>
      <c r="AT15" s="84">
        <f t="shared" si="0"/>
        <v>22179</v>
      </c>
      <c r="AU15" s="84">
        <f t="shared" si="0"/>
        <v>77012.600000000006</v>
      </c>
      <c r="AV15" s="84">
        <f t="shared" si="0"/>
        <v>450900.60000000003</v>
      </c>
      <c r="AW15" s="84">
        <f t="shared" si="0"/>
        <v>185348.9</v>
      </c>
      <c r="AX15" s="84">
        <f t="shared" si="0"/>
        <v>728683.1</v>
      </c>
      <c r="AY15" s="84">
        <f t="shared" si="0"/>
        <v>0</v>
      </c>
      <c r="AZ15" s="84">
        <f t="shared" si="0"/>
        <v>170862.30000000002</v>
      </c>
      <c r="BA15" s="84">
        <f t="shared" si="0"/>
        <v>3001682.74462</v>
      </c>
      <c r="BB15" s="84">
        <f t="shared" si="0"/>
        <v>2870.3</v>
      </c>
      <c r="BC15" s="84">
        <f t="shared" si="0"/>
        <v>1488.2</v>
      </c>
      <c r="BD15" s="84">
        <f t="shared" si="0"/>
        <v>250</v>
      </c>
      <c r="BE15" s="84">
        <f t="shared" si="0"/>
        <v>2253.9499999999998</v>
      </c>
      <c r="BF15" s="84">
        <f t="shared" si="0"/>
        <v>3.59</v>
      </c>
      <c r="BG15" s="84">
        <f t="shared" si="0"/>
        <v>2776</v>
      </c>
      <c r="BH15" s="84">
        <f t="shared" si="0"/>
        <v>17441.438910000001</v>
      </c>
      <c r="BI15" s="84">
        <f t="shared" si="0"/>
        <v>8955.8035100000016</v>
      </c>
      <c r="BJ15" s="84">
        <f t="shared" si="0"/>
        <v>135</v>
      </c>
      <c r="BK15" s="84">
        <f t="shared" si="0"/>
        <v>21.4</v>
      </c>
      <c r="BL15" s="84">
        <f t="shared" si="0"/>
        <v>399</v>
      </c>
      <c r="BM15" s="84">
        <f t="shared" si="0"/>
        <v>31881.700000000004</v>
      </c>
      <c r="BN15" s="84">
        <f t="shared" si="0"/>
        <v>613.70000000000005</v>
      </c>
      <c r="BO15" s="84">
        <f t="shared" si="0"/>
        <v>305.5</v>
      </c>
      <c r="BP15" s="84">
        <f t="shared" si="0"/>
        <v>23744.362860000001</v>
      </c>
      <c r="BQ15" s="84">
        <f t="shared" ref="BQ15:EB15" si="1">SUM(BQ16:BQ25)</f>
        <v>11169.2</v>
      </c>
      <c r="BR15" s="84">
        <f t="shared" si="1"/>
        <v>5</v>
      </c>
      <c r="BS15" s="84">
        <f t="shared" si="1"/>
        <v>132170.75535999998</v>
      </c>
      <c r="BT15" s="84">
        <f t="shared" si="1"/>
        <v>12149.779</v>
      </c>
      <c r="BU15" s="84">
        <f t="shared" si="1"/>
        <v>11190.454</v>
      </c>
      <c r="BV15" s="84">
        <f t="shared" si="1"/>
        <v>0</v>
      </c>
      <c r="BW15" s="84">
        <f t="shared" si="1"/>
        <v>26864.2</v>
      </c>
      <c r="BX15" s="84">
        <f t="shared" si="1"/>
        <v>0</v>
      </c>
      <c r="BY15" s="84">
        <f t="shared" si="1"/>
        <v>1930.5290000000002</v>
      </c>
      <c r="BZ15" s="84">
        <f t="shared" si="1"/>
        <v>724.90000000000009</v>
      </c>
      <c r="CA15" s="84">
        <f t="shared" si="1"/>
        <v>32</v>
      </c>
      <c r="CB15" s="84">
        <f t="shared" si="1"/>
        <v>0</v>
      </c>
      <c r="CC15" s="84">
        <f t="shared" si="1"/>
        <v>1227.5920000000001</v>
      </c>
      <c r="CD15" s="84">
        <f t="shared" si="1"/>
        <v>11634.501</v>
      </c>
      <c r="CE15" s="84">
        <f t="shared" si="1"/>
        <v>6008.5</v>
      </c>
      <c r="CF15" s="84">
        <f t="shared" si="1"/>
        <v>0</v>
      </c>
      <c r="CG15" s="84">
        <f t="shared" si="1"/>
        <v>0</v>
      </c>
      <c r="CH15" s="84">
        <f t="shared" si="1"/>
        <v>30</v>
      </c>
      <c r="CI15" s="84">
        <f t="shared" si="1"/>
        <v>46157.628000000004</v>
      </c>
      <c r="CJ15" s="84">
        <f t="shared" si="1"/>
        <v>216</v>
      </c>
      <c r="CK15" s="84">
        <f t="shared" si="1"/>
        <v>1908.6949999999999</v>
      </c>
      <c r="CL15" s="84">
        <f t="shared" si="1"/>
        <v>74.5</v>
      </c>
      <c r="CM15" s="84">
        <f t="shared" si="1"/>
        <v>628</v>
      </c>
      <c r="CN15" s="84">
        <f t="shared" si="1"/>
        <v>1252.5</v>
      </c>
      <c r="CO15" s="84">
        <f t="shared" si="1"/>
        <v>3709.2239999999997</v>
      </c>
      <c r="CP15" s="84">
        <f t="shared" si="1"/>
        <v>9195.8130000000001</v>
      </c>
      <c r="CQ15" s="84">
        <f t="shared" si="1"/>
        <v>5840.652000000001</v>
      </c>
      <c r="CR15" s="84">
        <f t="shared" si="1"/>
        <v>4000</v>
      </c>
      <c r="CS15" s="84">
        <f t="shared" si="1"/>
        <v>1133.1000000000001</v>
      </c>
      <c r="CT15" s="84">
        <f t="shared" si="1"/>
        <v>22957.014000000003</v>
      </c>
      <c r="CU15" s="84">
        <f t="shared" si="1"/>
        <v>164.48000000000002</v>
      </c>
      <c r="CV15" s="84">
        <f t="shared" si="1"/>
        <v>1781.3160000000003</v>
      </c>
      <c r="CW15" s="84">
        <f t="shared" si="1"/>
        <v>1142.2570000000001</v>
      </c>
      <c r="CX15" s="84">
        <f t="shared" si="1"/>
        <v>4350</v>
      </c>
      <c r="CY15" s="84">
        <f t="shared" si="1"/>
        <v>107.50000000000001</v>
      </c>
      <c r="CZ15" s="84">
        <f t="shared" si="1"/>
        <v>1885.6999999999998</v>
      </c>
      <c r="DA15" s="84">
        <f t="shared" si="1"/>
        <v>8724.6044099999999</v>
      </c>
      <c r="DB15" s="84">
        <f t="shared" si="1"/>
        <v>1698.5</v>
      </c>
      <c r="DC15" s="84">
        <f t="shared" si="1"/>
        <v>248.6</v>
      </c>
      <c r="DD15" s="84">
        <f t="shared" si="1"/>
        <v>0</v>
      </c>
      <c r="DE15" s="84">
        <f t="shared" si="1"/>
        <v>727.44</v>
      </c>
      <c r="DF15" s="84">
        <f t="shared" si="1"/>
        <v>356.54999999999995</v>
      </c>
      <c r="DG15" s="84">
        <f t="shared" si="1"/>
        <v>85601.80799999999</v>
      </c>
      <c r="DH15" s="84">
        <f t="shared" si="1"/>
        <v>517.80000000000007</v>
      </c>
      <c r="DI15" s="84">
        <f t="shared" si="1"/>
        <v>15080.256000000001</v>
      </c>
      <c r="DJ15" s="84">
        <f t="shared" si="1"/>
        <v>2451.5500000000002</v>
      </c>
      <c r="DK15" s="84">
        <f t="shared" si="1"/>
        <v>28668.701170000004</v>
      </c>
      <c r="DL15" s="84">
        <f t="shared" si="1"/>
        <v>565.9</v>
      </c>
      <c r="DM15" s="84">
        <f t="shared" si="1"/>
        <v>1516.5</v>
      </c>
      <c r="DN15" s="84">
        <f t="shared" si="1"/>
        <v>442.70000000000005</v>
      </c>
      <c r="DO15" s="84">
        <f t="shared" si="1"/>
        <v>3605.88</v>
      </c>
      <c r="DP15" s="84">
        <f t="shared" si="1"/>
        <v>3502.9</v>
      </c>
      <c r="DQ15" s="84">
        <f t="shared" si="1"/>
        <v>1465.607</v>
      </c>
      <c r="DR15" s="84">
        <f t="shared" si="1"/>
        <v>5409.8</v>
      </c>
      <c r="DS15" s="84">
        <f t="shared" si="1"/>
        <v>12527.618</v>
      </c>
      <c r="DT15" s="84">
        <f t="shared" si="1"/>
        <v>26048.400000000001</v>
      </c>
      <c r="DU15" s="84">
        <f t="shared" si="1"/>
        <v>0</v>
      </c>
      <c r="DV15" s="84">
        <f t="shared" si="1"/>
        <v>6320.3</v>
      </c>
      <c r="DW15" s="84">
        <f t="shared" si="1"/>
        <v>902.3</v>
      </c>
      <c r="DX15" s="84">
        <f t="shared" si="1"/>
        <v>7244.1319999999996</v>
      </c>
      <c r="DY15" s="84">
        <f t="shared" si="1"/>
        <v>425077.86299999995</v>
      </c>
      <c r="DZ15" s="84">
        <f t="shared" si="1"/>
        <v>7059.4850000000015</v>
      </c>
      <c r="EA15" s="84">
        <f t="shared" si="1"/>
        <v>736.72299999999996</v>
      </c>
      <c r="EB15" s="84">
        <f t="shared" si="1"/>
        <v>1458.1</v>
      </c>
      <c r="EC15" s="84">
        <f t="shared" ref="EC15:EJ15" si="2">SUM(EC16:EC25)</f>
        <v>672.46</v>
      </c>
      <c r="ED15" s="84">
        <f t="shared" si="2"/>
        <v>17</v>
      </c>
      <c r="EE15" s="84">
        <f t="shared" si="2"/>
        <v>5645.14</v>
      </c>
      <c r="EF15" s="84">
        <f t="shared" si="2"/>
        <v>14399.480000000001</v>
      </c>
      <c r="EG15" s="84">
        <f t="shared" si="2"/>
        <v>0</v>
      </c>
      <c r="EH15" s="84">
        <f t="shared" si="2"/>
        <v>0</v>
      </c>
      <c r="EI15" s="84">
        <f t="shared" si="2"/>
        <v>49.900000000000006</v>
      </c>
      <c r="EJ15" s="84">
        <f t="shared" si="2"/>
        <v>5063.5429999999997</v>
      </c>
    </row>
    <row r="16" spans="1:140" s="70" customFormat="1" ht="12" thickBot="1" x14ac:dyDescent="0.25">
      <c r="A16" s="106" t="s">
        <v>362</v>
      </c>
      <c r="B16" s="86"/>
      <c r="C16" s="86">
        <f>SUM(D16:EJ16)</f>
        <v>134945010.82942995</v>
      </c>
      <c r="D16" s="87">
        <v>269809.59999999998</v>
      </c>
      <c r="E16" s="87">
        <v>2753</v>
      </c>
      <c r="F16" s="87">
        <v>1582855.4</v>
      </c>
      <c r="G16" s="87">
        <v>0</v>
      </c>
      <c r="H16" s="88">
        <v>738</v>
      </c>
      <c r="I16" s="87">
        <v>0</v>
      </c>
      <c r="J16" s="87">
        <v>37827</v>
      </c>
      <c r="K16" s="87">
        <v>0</v>
      </c>
      <c r="L16" s="87">
        <v>0</v>
      </c>
      <c r="M16" s="89">
        <v>0</v>
      </c>
      <c r="N16" s="87">
        <v>94219.384999999995</v>
      </c>
      <c r="O16" s="87">
        <v>0</v>
      </c>
      <c r="P16" s="87">
        <v>2456.1690000000003</v>
      </c>
      <c r="Q16" s="87">
        <v>0</v>
      </c>
      <c r="R16" s="87">
        <v>320000</v>
      </c>
      <c r="S16" s="87"/>
      <c r="T16" s="87">
        <v>10920.43188</v>
      </c>
      <c r="U16" s="87"/>
      <c r="V16" s="87">
        <v>0</v>
      </c>
      <c r="W16" s="87">
        <v>0</v>
      </c>
      <c r="X16" s="87">
        <v>0</v>
      </c>
      <c r="Y16" s="87">
        <v>0</v>
      </c>
      <c r="Z16" s="87">
        <v>37560</v>
      </c>
      <c r="AA16" s="87">
        <v>0</v>
      </c>
      <c r="AB16" s="87">
        <v>0</v>
      </c>
      <c r="AC16" s="87">
        <v>255988.9</v>
      </c>
      <c r="AD16" s="87">
        <v>20684.2</v>
      </c>
      <c r="AE16" s="87"/>
      <c r="AF16" s="87">
        <v>114627.25</v>
      </c>
      <c r="AG16" s="87">
        <v>0</v>
      </c>
      <c r="AH16" s="87">
        <v>20000</v>
      </c>
      <c r="AI16" s="87">
        <v>452.9</v>
      </c>
      <c r="AJ16" s="87"/>
      <c r="AK16" s="87">
        <v>1800.2587000000001</v>
      </c>
      <c r="AL16" s="87">
        <v>3312.5</v>
      </c>
      <c r="AM16" s="87">
        <v>37.512329999999999</v>
      </c>
      <c r="AN16" s="87">
        <v>0</v>
      </c>
      <c r="AO16" s="87">
        <v>361</v>
      </c>
      <c r="AP16" s="87">
        <v>1300000</v>
      </c>
      <c r="AQ16" s="87">
        <v>187584.71453999999</v>
      </c>
      <c r="AR16" s="87">
        <v>0</v>
      </c>
      <c r="AS16" s="87">
        <v>127650956.63978</v>
      </c>
      <c r="AT16" s="87">
        <v>19798.8</v>
      </c>
      <c r="AU16" s="87">
        <v>0</v>
      </c>
      <c r="AV16" s="87">
        <v>750</v>
      </c>
      <c r="AW16" s="87">
        <v>10066.799999999999</v>
      </c>
      <c r="AX16" s="87">
        <v>245000</v>
      </c>
      <c r="AY16" s="87">
        <v>0</v>
      </c>
      <c r="AZ16" s="87">
        <v>29880.7</v>
      </c>
      <c r="BA16" s="88">
        <v>2640685.9446200002</v>
      </c>
      <c r="BB16" s="90">
        <v>1935.8</v>
      </c>
      <c r="BC16" s="90">
        <v>766.1</v>
      </c>
      <c r="BD16" s="90">
        <v>0</v>
      </c>
      <c r="BE16" s="90">
        <v>45</v>
      </c>
      <c r="BF16" s="90">
        <v>0</v>
      </c>
      <c r="BG16" s="90">
        <v>0.7</v>
      </c>
      <c r="BH16" s="90">
        <v>0</v>
      </c>
      <c r="BI16" s="90">
        <v>48.6</v>
      </c>
      <c r="BJ16" s="90">
        <v>70</v>
      </c>
      <c r="BK16" s="90">
        <v>0.4</v>
      </c>
      <c r="BL16" s="90">
        <v>0</v>
      </c>
      <c r="BM16" s="90">
        <v>561.70000000000005</v>
      </c>
      <c r="BN16" s="90">
        <v>0</v>
      </c>
      <c r="BO16" s="90">
        <v>0</v>
      </c>
      <c r="BP16" s="90">
        <v>235</v>
      </c>
      <c r="BQ16" s="90">
        <v>0</v>
      </c>
      <c r="BR16" s="90">
        <v>5</v>
      </c>
      <c r="BS16" s="90">
        <v>0</v>
      </c>
      <c r="BT16" s="90">
        <v>0</v>
      </c>
      <c r="BU16" s="90">
        <v>3590.23</v>
      </c>
      <c r="BV16" s="90">
        <v>0</v>
      </c>
      <c r="BW16" s="90">
        <v>3515</v>
      </c>
      <c r="BX16" s="90">
        <v>0</v>
      </c>
      <c r="BY16" s="90">
        <v>361.86799999999999</v>
      </c>
      <c r="BZ16" s="90">
        <v>60</v>
      </c>
      <c r="CA16" s="90">
        <v>0</v>
      </c>
      <c r="CB16" s="90">
        <v>0</v>
      </c>
      <c r="CC16" s="90">
        <v>0</v>
      </c>
      <c r="CD16" s="90">
        <v>583.1</v>
      </c>
      <c r="CE16" s="90">
        <v>0</v>
      </c>
      <c r="CF16" s="90">
        <v>0</v>
      </c>
      <c r="CG16" s="90">
        <v>0</v>
      </c>
      <c r="CH16" s="90">
        <v>30</v>
      </c>
      <c r="CI16" s="90">
        <v>0</v>
      </c>
      <c r="CJ16" s="90">
        <v>50</v>
      </c>
      <c r="CK16" s="90">
        <v>0</v>
      </c>
      <c r="CL16" s="90">
        <v>74.5</v>
      </c>
      <c r="CM16" s="90">
        <v>0</v>
      </c>
      <c r="CN16" s="90">
        <v>370</v>
      </c>
      <c r="CO16" s="90">
        <v>0</v>
      </c>
      <c r="CP16" s="90">
        <v>4555</v>
      </c>
      <c r="CQ16" s="90">
        <v>40</v>
      </c>
      <c r="CR16" s="90">
        <v>0</v>
      </c>
      <c r="CS16" s="90">
        <v>1028.7</v>
      </c>
      <c r="CT16" s="90">
        <v>7357.1</v>
      </c>
      <c r="CU16" s="90">
        <v>0</v>
      </c>
      <c r="CV16" s="90">
        <v>0</v>
      </c>
      <c r="CW16" s="90">
        <v>0</v>
      </c>
      <c r="CX16" s="90">
        <v>0</v>
      </c>
      <c r="CY16" s="90">
        <v>31.400000000000002</v>
      </c>
      <c r="CZ16" s="90">
        <v>160.9</v>
      </c>
      <c r="DA16" s="90">
        <v>880.25941</v>
      </c>
      <c r="DB16" s="90">
        <v>78.400000000000006</v>
      </c>
      <c r="DC16" s="90">
        <v>0</v>
      </c>
      <c r="DD16" s="90">
        <v>0</v>
      </c>
      <c r="DE16" s="90">
        <v>0</v>
      </c>
      <c r="DF16" s="90">
        <v>0</v>
      </c>
      <c r="DG16" s="90">
        <v>2016.93</v>
      </c>
      <c r="DH16" s="90">
        <v>0</v>
      </c>
      <c r="DI16" s="90">
        <v>0</v>
      </c>
      <c r="DJ16" s="90">
        <v>0</v>
      </c>
      <c r="DK16" s="90">
        <v>151.80517</v>
      </c>
      <c r="DL16" s="90">
        <v>131.9</v>
      </c>
      <c r="DM16" s="90">
        <v>814</v>
      </c>
      <c r="DN16" s="90">
        <v>187.45000000000002</v>
      </c>
      <c r="DO16" s="90">
        <v>1541.13</v>
      </c>
      <c r="DP16" s="90">
        <v>852.5</v>
      </c>
      <c r="DQ16" s="90">
        <v>0</v>
      </c>
      <c r="DR16" s="90">
        <v>551</v>
      </c>
      <c r="DS16" s="90">
        <v>1000</v>
      </c>
      <c r="DT16" s="90">
        <v>0</v>
      </c>
      <c r="DU16" s="90">
        <v>0</v>
      </c>
      <c r="DV16" s="90">
        <v>138.70000000000002</v>
      </c>
      <c r="DW16" s="90">
        <v>10</v>
      </c>
      <c r="DX16" s="90">
        <v>921.13200000000006</v>
      </c>
      <c r="DY16" s="90">
        <v>47915.1</v>
      </c>
      <c r="DZ16" s="90">
        <v>1095.319</v>
      </c>
      <c r="EA16" s="90">
        <v>0</v>
      </c>
      <c r="EB16" s="90">
        <v>0</v>
      </c>
      <c r="EC16" s="90">
        <v>0</v>
      </c>
      <c r="ED16" s="90">
        <v>17</v>
      </c>
      <c r="EE16" s="90">
        <v>42</v>
      </c>
      <c r="EF16" s="90">
        <v>45</v>
      </c>
      <c r="EG16" s="90">
        <v>0</v>
      </c>
      <c r="EH16" s="90">
        <v>0</v>
      </c>
      <c r="EI16" s="90">
        <v>18</v>
      </c>
      <c r="EJ16" s="90">
        <v>0</v>
      </c>
    </row>
    <row r="17" spans="1:140" s="70" customFormat="1" ht="12" thickBot="1" x14ac:dyDescent="0.25">
      <c r="A17" s="106" t="s">
        <v>363</v>
      </c>
      <c r="B17" s="86"/>
      <c r="C17" s="86">
        <f t="shared" ref="C17:C36" si="3">SUM(D17:EJ17)</f>
        <v>5045005.4898399999</v>
      </c>
      <c r="D17" s="87">
        <v>2059069</v>
      </c>
      <c r="E17" s="87">
        <v>29367.4</v>
      </c>
      <c r="F17" s="87">
        <v>669000</v>
      </c>
      <c r="G17" s="87">
        <v>0</v>
      </c>
      <c r="H17" s="88">
        <v>284566.90000000002</v>
      </c>
      <c r="I17" s="87">
        <v>667353.5</v>
      </c>
      <c r="J17" s="87">
        <v>172400</v>
      </c>
      <c r="K17" s="87">
        <v>0</v>
      </c>
      <c r="L17" s="87">
        <v>0</v>
      </c>
      <c r="M17" s="87">
        <v>0</v>
      </c>
      <c r="N17" s="87">
        <v>251812.84888999999</v>
      </c>
      <c r="O17" s="87">
        <v>0</v>
      </c>
      <c r="P17" s="87">
        <v>0</v>
      </c>
      <c r="Q17" s="87">
        <v>0</v>
      </c>
      <c r="R17" s="87">
        <v>0</v>
      </c>
      <c r="S17" s="87"/>
      <c r="T17" s="87">
        <v>0</v>
      </c>
      <c r="U17" s="87"/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159782.29999999999</v>
      </c>
      <c r="AD17" s="87">
        <v>0</v>
      </c>
      <c r="AE17" s="87"/>
      <c r="AF17" s="87">
        <v>0</v>
      </c>
      <c r="AG17" s="87">
        <v>0</v>
      </c>
      <c r="AH17" s="87">
        <v>0</v>
      </c>
      <c r="AI17" s="87">
        <v>0</v>
      </c>
      <c r="AJ17" s="87"/>
      <c r="AK17" s="87">
        <v>0</v>
      </c>
      <c r="AL17" s="87">
        <v>0</v>
      </c>
      <c r="AM17" s="87">
        <v>3145.5939499999999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413160.2</v>
      </c>
      <c r="AW17" s="87">
        <v>0</v>
      </c>
      <c r="AX17" s="87">
        <v>0</v>
      </c>
      <c r="AY17" s="87">
        <v>0</v>
      </c>
      <c r="AZ17" s="87">
        <v>0</v>
      </c>
      <c r="BA17" s="88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0.7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8435.2000000000007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18917.7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4740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2300</v>
      </c>
      <c r="CU17" s="90">
        <v>0</v>
      </c>
      <c r="CV17" s="90">
        <v>0</v>
      </c>
      <c r="CW17" s="90">
        <v>0</v>
      </c>
      <c r="CX17" s="90">
        <v>0</v>
      </c>
      <c r="CY17" s="90">
        <v>76.100000000000009</v>
      </c>
      <c r="CZ17" s="90">
        <v>597.9</v>
      </c>
      <c r="DA17" s="90">
        <v>0</v>
      </c>
      <c r="DB17" s="90">
        <v>0</v>
      </c>
      <c r="DC17" s="90">
        <v>0</v>
      </c>
      <c r="DD17" s="90">
        <v>0</v>
      </c>
      <c r="DE17" s="90">
        <v>478.36</v>
      </c>
      <c r="DF17" s="90">
        <v>0</v>
      </c>
      <c r="DG17" s="90">
        <v>59675.538</v>
      </c>
      <c r="DH17" s="90">
        <v>0</v>
      </c>
      <c r="DI17" s="90">
        <v>0</v>
      </c>
      <c r="DJ17" s="90">
        <v>0</v>
      </c>
      <c r="DK17" s="90">
        <v>0</v>
      </c>
      <c r="DL17" s="90">
        <v>0</v>
      </c>
      <c r="DM17" s="90">
        <v>0</v>
      </c>
      <c r="DN17" s="90">
        <v>0</v>
      </c>
      <c r="DO17" s="90">
        <v>0</v>
      </c>
      <c r="DP17" s="90">
        <v>0</v>
      </c>
      <c r="DQ17" s="90">
        <v>0</v>
      </c>
      <c r="DR17" s="90">
        <v>0</v>
      </c>
      <c r="DS17" s="90">
        <v>0</v>
      </c>
      <c r="DT17" s="90">
        <v>25800</v>
      </c>
      <c r="DU17" s="90">
        <v>0</v>
      </c>
      <c r="DV17" s="90">
        <v>0</v>
      </c>
      <c r="DW17" s="90">
        <v>0</v>
      </c>
      <c r="DX17" s="90">
        <v>0</v>
      </c>
      <c r="DY17" s="90">
        <v>214326.24900000001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</v>
      </c>
      <c r="EI17" s="90">
        <v>0</v>
      </c>
      <c r="EJ17" s="90">
        <v>0</v>
      </c>
    </row>
    <row r="18" spans="1:140" s="70" customFormat="1" ht="12" thickBot="1" x14ac:dyDescent="0.25">
      <c r="A18" s="106" t="s">
        <v>364</v>
      </c>
      <c r="B18" s="86"/>
      <c r="C18" s="86">
        <f t="shared" si="3"/>
        <v>6923794.7999999998</v>
      </c>
      <c r="D18" s="87">
        <v>74922.899999999994</v>
      </c>
      <c r="E18" s="87"/>
      <c r="F18" s="87">
        <v>79298.899999999994</v>
      </c>
      <c r="G18" s="87">
        <v>53009.8</v>
      </c>
      <c r="H18" s="88"/>
      <c r="I18" s="87">
        <v>9080.5</v>
      </c>
      <c r="J18" s="87">
        <v>1361.1</v>
      </c>
      <c r="K18" s="87">
        <v>7645.7</v>
      </c>
      <c r="L18" s="87"/>
      <c r="M18" s="91">
        <v>1288490.8999999999</v>
      </c>
      <c r="N18" s="87">
        <v>327368.3</v>
      </c>
      <c r="O18" s="87">
        <v>422.5</v>
      </c>
      <c r="P18" s="87">
        <v>1335.4</v>
      </c>
      <c r="Q18" s="87"/>
      <c r="R18" s="87">
        <v>177954.1</v>
      </c>
      <c r="S18" s="87"/>
      <c r="T18" s="87"/>
      <c r="U18" s="87">
        <v>10235.200000000001</v>
      </c>
      <c r="V18" s="87"/>
      <c r="W18" s="87">
        <v>133505.4</v>
      </c>
      <c r="X18" s="87"/>
      <c r="Y18" s="87">
        <v>1702.6</v>
      </c>
      <c r="Z18" s="87">
        <v>1072.2</v>
      </c>
      <c r="AA18" s="87"/>
      <c r="AB18" s="87">
        <v>7305.8</v>
      </c>
      <c r="AC18" s="87">
        <v>30064.5</v>
      </c>
      <c r="AD18" s="87"/>
      <c r="AE18" s="87">
        <v>2945.3</v>
      </c>
      <c r="AF18" s="87">
        <v>2283.1999999999998</v>
      </c>
      <c r="AG18" s="87">
        <v>15691.6</v>
      </c>
      <c r="AH18" s="87">
        <v>4775.7</v>
      </c>
      <c r="AI18" s="87"/>
      <c r="AJ18" s="87"/>
      <c r="AK18" s="87"/>
      <c r="AL18" s="87">
        <v>657.7</v>
      </c>
      <c r="AM18" s="87">
        <v>924.4</v>
      </c>
      <c r="AN18" s="87">
        <v>1423.6</v>
      </c>
      <c r="AO18" s="87">
        <v>1709.2</v>
      </c>
      <c r="AP18" s="87">
        <v>99607.3</v>
      </c>
      <c r="AQ18" s="87">
        <v>116308.7</v>
      </c>
      <c r="AR18" s="87">
        <v>2583.3000000000002</v>
      </c>
      <c r="AS18" s="87">
        <v>4083390.9</v>
      </c>
      <c r="AT18" s="87"/>
      <c r="AU18" s="87">
        <v>2802.5</v>
      </c>
      <c r="AV18" s="87">
        <v>20062.900000000001</v>
      </c>
      <c r="AW18" s="87">
        <v>4650.8999999999996</v>
      </c>
      <c r="AX18" s="87">
        <v>181642.3</v>
      </c>
      <c r="AY18" s="87"/>
      <c r="AZ18" s="87"/>
      <c r="BA18" s="88">
        <v>153480.79999999999</v>
      </c>
      <c r="BB18" s="90"/>
      <c r="BC18" s="90"/>
      <c r="BD18" s="90"/>
      <c r="BE18" s="90">
        <v>923.8</v>
      </c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>
        <v>3749</v>
      </c>
      <c r="CS18" s="90"/>
      <c r="CT18" s="90">
        <v>2118.8000000000002</v>
      </c>
      <c r="CU18" s="90"/>
      <c r="CV18" s="90"/>
      <c r="CW18" s="90"/>
      <c r="CX18" s="90">
        <v>57.7</v>
      </c>
      <c r="CY18" s="90"/>
      <c r="CZ18" s="90"/>
      <c r="DA18" s="90"/>
      <c r="DB18" s="90">
        <v>1466.1</v>
      </c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>
        <v>892.3</v>
      </c>
      <c r="DX18" s="90"/>
      <c r="DY18" s="90">
        <v>629.79999999999995</v>
      </c>
      <c r="DZ18" s="90"/>
      <c r="EA18" s="90"/>
      <c r="EB18" s="90"/>
      <c r="EC18" s="90"/>
      <c r="ED18" s="90"/>
      <c r="EE18" s="90"/>
      <c r="EF18" s="90">
        <v>14241.2</v>
      </c>
      <c r="EG18" s="90"/>
      <c r="EH18" s="90"/>
      <c r="EI18" s="90"/>
      <c r="EJ18" s="90"/>
    </row>
    <row r="19" spans="1:140" s="70" customFormat="1" ht="12" thickBot="1" x14ac:dyDescent="0.25">
      <c r="A19" s="106" t="s">
        <v>365</v>
      </c>
      <c r="B19" s="86"/>
      <c r="C19" s="86">
        <f>SUM(D19:EJ19)</f>
        <v>176721450.06814998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611927.04500000004</v>
      </c>
      <c r="O19" s="87">
        <v>0</v>
      </c>
      <c r="P19" s="87">
        <v>5000</v>
      </c>
      <c r="Q19" s="87">
        <v>0</v>
      </c>
      <c r="R19" s="87">
        <v>30000</v>
      </c>
      <c r="S19" s="87"/>
      <c r="T19" s="87">
        <v>30165.078000000001</v>
      </c>
      <c r="U19" s="87"/>
      <c r="V19" s="87">
        <v>4928.3201600000002</v>
      </c>
      <c r="W19" s="87">
        <v>0</v>
      </c>
      <c r="X19" s="87">
        <v>0</v>
      </c>
      <c r="Y19" s="87">
        <v>33754.400000000001</v>
      </c>
      <c r="Z19" s="87">
        <v>6488.1475499999997</v>
      </c>
      <c r="AA19" s="87">
        <v>25590.213589999999</v>
      </c>
      <c r="AB19" s="87">
        <v>6481.5</v>
      </c>
      <c r="AC19" s="87">
        <v>139471.49969</v>
      </c>
      <c r="AD19" s="87">
        <v>100000</v>
      </c>
      <c r="AE19" s="87"/>
      <c r="AF19" s="87">
        <v>66582.100000000006</v>
      </c>
      <c r="AG19" s="87">
        <v>0</v>
      </c>
      <c r="AH19" s="87">
        <v>228979.943</v>
      </c>
      <c r="AI19" s="87">
        <v>8319.5250799999994</v>
      </c>
      <c r="AJ19" s="87"/>
      <c r="AK19" s="87">
        <v>25232.850000000002</v>
      </c>
      <c r="AL19" s="87">
        <v>0</v>
      </c>
      <c r="AM19" s="87">
        <v>0</v>
      </c>
      <c r="AN19" s="87">
        <v>10114</v>
      </c>
      <c r="AO19" s="87">
        <v>12569.457</v>
      </c>
      <c r="AP19" s="87">
        <v>1911247.074</v>
      </c>
      <c r="AQ19" s="87">
        <v>0</v>
      </c>
      <c r="AR19" s="87">
        <v>0</v>
      </c>
      <c r="AS19" s="87">
        <v>172601264.66470999</v>
      </c>
      <c r="AT19" s="87">
        <v>0</v>
      </c>
      <c r="AU19" s="87">
        <v>70724</v>
      </c>
      <c r="AV19" s="87">
        <v>11075.4</v>
      </c>
      <c r="AW19" s="87">
        <v>170109.8</v>
      </c>
      <c r="AX19" s="87">
        <v>245461.7</v>
      </c>
      <c r="AY19" s="87">
        <v>0</v>
      </c>
      <c r="AZ19" s="87">
        <v>140731.1</v>
      </c>
      <c r="BA19" s="88">
        <v>0</v>
      </c>
      <c r="BB19" s="90">
        <v>500</v>
      </c>
      <c r="BC19" s="90">
        <v>0</v>
      </c>
      <c r="BD19" s="90">
        <v>0</v>
      </c>
      <c r="BE19" s="90">
        <v>0</v>
      </c>
      <c r="BF19" s="90">
        <v>0</v>
      </c>
      <c r="BG19" s="90">
        <v>2317.1999999999998</v>
      </c>
      <c r="BH19" s="90">
        <v>16032.1</v>
      </c>
      <c r="BI19" s="90">
        <v>8809.0035100000005</v>
      </c>
      <c r="BJ19" s="90">
        <v>0</v>
      </c>
      <c r="BK19" s="90">
        <v>0</v>
      </c>
      <c r="BL19" s="90">
        <v>0</v>
      </c>
      <c r="BM19" s="90">
        <v>19579.400000000001</v>
      </c>
      <c r="BN19" s="90">
        <v>0</v>
      </c>
      <c r="BO19" s="90">
        <v>0</v>
      </c>
      <c r="BP19" s="90">
        <v>20064.96286</v>
      </c>
      <c r="BQ19" s="90">
        <v>409</v>
      </c>
      <c r="BR19" s="90">
        <v>0</v>
      </c>
      <c r="BS19" s="90">
        <v>0</v>
      </c>
      <c r="BT19" s="90">
        <v>0</v>
      </c>
      <c r="BU19" s="90">
        <v>6123.9000000000005</v>
      </c>
      <c r="BV19" s="90">
        <v>0</v>
      </c>
      <c r="BW19" s="90">
        <v>0</v>
      </c>
      <c r="BX19" s="90">
        <v>0</v>
      </c>
      <c r="BY19" s="90">
        <v>1480.9250000000002</v>
      </c>
      <c r="BZ19" s="90">
        <v>597.20000000000005</v>
      </c>
      <c r="CA19" s="90">
        <v>0</v>
      </c>
      <c r="CB19" s="90">
        <v>0</v>
      </c>
      <c r="CC19" s="90">
        <v>500</v>
      </c>
      <c r="CD19" s="90">
        <v>10103.471</v>
      </c>
      <c r="CE19" s="90">
        <v>0</v>
      </c>
      <c r="CF19" s="90">
        <v>0</v>
      </c>
      <c r="CG19" s="90">
        <v>0</v>
      </c>
      <c r="CH19" s="90">
        <v>0</v>
      </c>
      <c r="CI19" s="90">
        <v>40368.993000000002</v>
      </c>
      <c r="CJ19" s="90">
        <v>0</v>
      </c>
      <c r="CK19" s="90">
        <v>550</v>
      </c>
      <c r="CL19" s="90">
        <v>0</v>
      </c>
      <c r="CM19" s="90">
        <v>0</v>
      </c>
      <c r="CN19" s="90">
        <v>0</v>
      </c>
      <c r="CO19" s="90">
        <v>2819.1179999999999</v>
      </c>
      <c r="CP19" s="90">
        <v>3900</v>
      </c>
      <c r="CQ19" s="90">
        <v>5252.0520000000006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4270.9250000000002</v>
      </c>
      <c r="DB19" s="90">
        <v>0</v>
      </c>
      <c r="DC19" s="90">
        <v>0</v>
      </c>
      <c r="DD19" s="90">
        <v>0</v>
      </c>
      <c r="DE19" s="90">
        <v>0</v>
      </c>
      <c r="DF19" s="90">
        <v>200</v>
      </c>
      <c r="DG19" s="90">
        <v>7373</v>
      </c>
      <c r="DH19" s="90">
        <v>0</v>
      </c>
      <c r="DI19" s="90">
        <v>13671.136</v>
      </c>
      <c r="DJ19" s="90">
        <v>0</v>
      </c>
      <c r="DK19" s="90">
        <v>25933.546000000002</v>
      </c>
      <c r="DL19" s="90">
        <v>0</v>
      </c>
      <c r="DM19" s="90">
        <v>500</v>
      </c>
      <c r="DN19" s="90">
        <v>0</v>
      </c>
      <c r="DO19" s="90">
        <v>0</v>
      </c>
      <c r="DP19" s="90">
        <v>0</v>
      </c>
      <c r="DQ19" s="90">
        <v>0</v>
      </c>
      <c r="DR19" s="90">
        <v>4000</v>
      </c>
      <c r="DS19" s="90">
        <v>7527.018</v>
      </c>
      <c r="DT19" s="90">
        <v>0</v>
      </c>
      <c r="DU19" s="90">
        <v>0</v>
      </c>
      <c r="DV19" s="90">
        <v>6181.6</v>
      </c>
      <c r="DW19" s="90">
        <v>0</v>
      </c>
      <c r="DX19" s="90">
        <v>5130</v>
      </c>
      <c r="DY19" s="90">
        <v>0</v>
      </c>
      <c r="DZ19" s="90">
        <v>5578.9000000000005</v>
      </c>
      <c r="EA19" s="90">
        <v>0</v>
      </c>
      <c r="EB19" s="90">
        <v>0</v>
      </c>
      <c r="EC19" s="90">
        <v>0</v>
      </c>
      <c r="ED19" s="90">
        <v>0</v>
      </c>
      <c r="EE19" s="90">
        <v>5458.8</v>
      </c>
      <c r="EF19" s="90">
        <v>0</v>
      </c>
      <c r="EG19" s="90">
        <v>0</v>
      </c>
      <c r="EH19" s="90">
        <v>0</v>
      </c>
      <c r="EI19" s="90">
        <v>0</v>
      </c>
      <c r="EJ19" s="90">
        <v>0</v>
      </c>
    </row>
    <row r="20" spans="1:140" s="70" customFormat="1" ht="12" thickBot="1" x14ac:dyDescent="0.25">
      <c r="A20" s="106" t="s">
        <v>366</v>
      </c>
      <c r="B20" s="86"/>
      <c r="C20" s="86">
        <f>SUM(D20:EJ20)</f>
        <v>1706049.4430000002</v>
      </c>
      <c r="D20" s="87">
        <v>51600</v>
      </c>
      <c r="E20" s="87">
        <v>1664</v>
      </c>
      <c r="F20" s="87">
        <v>670.4</v>
      </c>
      <c r="G20" s="87">
        <v>4704.9000000000005</v>
      </c>
      <c r="H20" s="87">
        <v>0</v>
      </c>
      <c r="I20" s="87">
        <v>84565.6</v>
      </c>
      <c r="J20" s="87">
        <v>2412</v>
      </c>
      <c r="K20" s="87">
        <v>4011.998</v>
      </c>
      <c r="L20" s="87">
        <v>0</v>
      </c>
      <c r="M20" s="87">
        <v>0</v>
      </c>
      <c r="N20" s="87">
        <v>10170.972000000002</v>
      </c>
      <c r="O20" s="87">
        <v>0</v>
      </c>
      <c r="P20" s="87">
        <v>1957.9960000000001</v>
      </c>
      <c r="Q20" s="87">
        <v>90089.4</v>
      </c>
      <c r="R20" s="87">
        <v>0</v>
      </c>
      <c r="S20" s="87"/>
      <c r="T20" s="87">
        <v>395.37100000000004</v>
      </c>
      <c r="U20" s="87"/>
      <c r="V20" s="87">
        <v>0</v>
      </c>
      <c r="W20" s="87">
        <v>0</v>
      </c>
      <c r="X20" s="87">
        <v>0</v>
      </c>
      <c r="Y20" s="87">
        <v>2225.6999999999998</v>
      </c>
      <c r="Z20" s="87">
        <v>296</v>
      </c>
      <c r="AA20" s="87">
        <v>1594</v>
      </c>
      <c r="AB20" s="87">
        <v>0</v>
      </c>
      <c r="AC20" s="87">
        <v>9100</v>
      </c>
      <c r="AD20" s="87">
        <v>606.9</v>
      </c>
      <c r="AE20" s="87">
        <v>866.8</v>
      </c>
      <c r="AF20" s="87">
        <v>0</v>
      </c>
      <c r="AG20" s="87">
        <v>0</v>
      </c>
      <c r="AH20" s="87">
        <v>745.42</v>
      </c>
      <c r="AI20" s="87">
        <v>0</v>
      </c>
      <c r="AJ20" s="87"/>
      <c r="AK20" s="87">
        <v>876</v>
      </c>
      <c r="AL20" s="87">
        <v>1660.8</v>
      </c>
      <c r="AM20" s="87">
        <v>1166.6610000000001</v>
      </c>
      <c r="AN20" s="87">
        <v>0</v>
      </c>
      <c r="AO20" s="87">
        <v>0</v>
      </c>
      <c r="AP20" s="87">
        <v>10159.253000000001</v>
      </c>
      <c r="AQ20" s="87">
        <v>1121.2</v>
      </c>
      <c r="AR20" s="87">
        <v>6511.8</v>
      </c>
      <c r="AS20" s="87">
        <v>1203800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8">
        <v>144565.20000000001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55</v>
      </c>
      <c r="BK20" s="90">
        <v>20</v>
      </c>
      <c r="BL20" s="90">
        <v>0</v>
      </c>
      <c r="BM20" s="90">
        <v>595.20000000000005</v>
      </c>
      <c r="BN20" s="90">
        <v>0</v>
      </c>
      <c r="BO20" s="90">
        <v>44.2</v>
      </c>
      <c r="BP20" s="90">
        <v>0</v>
      </c>
      <c r="BQ20" s="90">
        <v>7682.2</v>
      </c>
      <c r="BR20" s="90">
        <v>0</v>
      </c>
      <c r="BS20" s="90">
        <v>0</v>
      </c>
      <c r="BT20" s="90">
        <v>150</v>
      </c>
      <c r="BU20" s="90">
        <v>0</v>
      </c>
      <c r="BV20" s="90">
        <v>0</v>
      </c>
      <c r="BW20" s="90">
        <v>1510.5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271.3</v>
      </c>
      <c r="CF20" s="90">
        <v>0</v>
      </c>
      <c r="CG20" s="90">
        <v>0</v>
      </c>
      <c r="CH20" s="90">
        <v>0</v>
      </c>
      <c r="CI20" s="90">
        <v>0</v>
      </c>
      <c r="CJ20" s="90">
        <v>56.5</v>
      </c>
      <c r="CK20" s="90">
        <v>240</v>
      </c>
      <c r="CL20" s="90">
        <v>0</v>
      </c>
      <c r="CM20" s="90">
        <v>200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9.36</v>
      </c>
      <c r="CV20" s="90">
        <v>0</v>
      </c>
      <c r="CW20" s="90">
        <v>0</v>
      </c>
      <c r="CX20" s="90">
        <v>3002.1</v>
      </c>
      <c r="CY20" s="90">
        <v>0</v>
      </c>
      <c r="CZ20" s="90">
        <v>462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12967.912</v>
      </c>
      <c r="DH20" s="90">
        <v>0</v>
      </c>
      <c r="DI20" s="90">
        <v>54</v>
      </c>
      <c r="DJ20" s="90">
        <v>1800</v>
      </c>
      <c r="DK20" s="90">
        <v>0</v>
      </c>
      <c r="DL20" s="90">
        <v>0</v>
      </c>
      <c r="DM20" s="90">
        <v>4.5</v>
      </c>
      <c r="DN20" s="90">
        <v>0</v>
      </c>
      <c r="DO20" s="90">
        <v>0</v>
      </c>
      <c r="DP20" s="90">
        <v>0</v>
      </c>
      <c r="DQ20" s="90">
        <v>0</v>
      </c>
      <c r="DR20" s="90">
        <v>0</v>
      </c>
      <c r="DS20" s="90">
        <v>0</v>
      </c>
      <c r="DT20" s="90">
        <v>0</v>
      </c>
      <c r="DU20" s="90">
        <v>0</v>
      </c>
      <c r="DV20" s="90">
        <v>0</v>
      </c>
      <c r="DW20" s="90">
        <v>0</v>
      </c>
      <c r="DX20" s="90">
        <v>0</v>
      </c>
      <c r="DY20" s="90">
        <v>39232.5</v>
      </c>
      <c r="DZ20" s="90">
        <v>153.80000000000001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</v>
      </c>
      <c r="EI20" s="90">
        <v>0</v>
      </c>
      <c r="EJ20" s="90">
        <v>0</v>
      </c>
    </row>
    <row r="21" spans="1:140" s="70" customFormat="1" ht="12" thickBot="1" x14ac:dyDescent="0.25">
      <c r="A21" s="106" t="s">
        <v>367</v>
      </c>
      <c r="B21" s="86"/>
      <c r="C21" s="86">
        <f t="shared" si="3"/>
        <v>880041.6</v>
      </c>
      <c r="D21" s="88"/>
      <c r="E21" s="88"/>
      <c r="F21" s="88">
        <v>2006.8</v>
      </c>
      <c r="G21" s="88">
        <v>5884</v>
      </c>
      <c r="H21" s="88"/>
      <c r="I21" s="88"/>
      <c r="J21" s="88">
        <v>583.5</v>
      </c>
      <c r="K21" s="88">
        <v>30618.799999999999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>
        <v>185460.3</v>
      </c>
      <c r="X21" s="88"/>
      <c r="Y21" s="88"/>
      <c r="Z21" s="88"/>
      <c r="AA21" s="88"/>
      <c r="AB21" s="87">
        <v>6468</v>
      </c>
      <c r="AC21" s="88"/>
      <c r="AD21" s="88"/>
      <c r="AE21" s="88"/>
      <c r="AF21" s="88">
        <v>610.5</v>
      </c>
      <c r="AG21" s="88"/>
      <c r="AH21" s="88">
        <v>1277.5999999999999</v>
      </c>
      <c r="AI21" s="88"/>
      <c r="AJ21" s="88"/>
      <c r="AK21" s="88"/>
      <c r="AL21" s="88">
        <v>4864</v>
      </c>
      <c r="AM21" s="88"/>
      <c r="AN21" s="88"/>
      <c r="AO21" s="88"/>
      <c r="AP21" s="88"/>
      <c r="AQ21" s="88"/>
      <c r="AR21" s="87">
        <v>0</v>
      </c>
      <c r="AS21" s="88">
        <v>596263.9</v>
      </c>
      <c r="AT21" s="88"/>
      <c r="AU21" s="88"/>
      <c r="AV21" s="88"/>
      <c r="AW21" s="88"/>
      <c r="AX21" s="88">
        <v>46004.2</v>
      </c>
      <c r="AY21" s="88"/>
      <c r="AZ21" s="88"/>
      <c r="BA21" s="88">
        <v>0</v>
      </c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</row>
    <row r="22" spans="1:140" s="70" customFormat="1" ht="12" thickBot="1" x14ac:dyDescent="0.25">
      <c r="A22" s="106" t="s">
        <v>368</v>
      </c>
      <c r="B22" s="86"/>
      <c r="C22" s="86">
        <f t="shared" si="3"/>
        <v>45100.700000000004</v>
      </c>
      <c r="D22" s="88"/>
      <c r="E22" s="88"/>
      <c r="F22" s="88">
        <v>40</v>
      </c>
      <c r="G22" s="88">
        <v>920.4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>
        <v>8987.4</v>
      </c>
      <c r="X22" s="88"/>
      <c r="Y22" s="88"/>
      <c r="Z22" s="88"/>
      <c r="AA22" s="88"/>
      <c r="AB22" s="87">
        <v>0</v>
      </c>
      <c r="AC22" s="88"/>
      <c r="AD22" s="88"/>
      <c r="AE22" s="88"/>
      <c r="AF22" s="88"/>
      <c r="AG22" s="88"/>
      <c r="AH22" s="88">
        <v>122.5</v>
      </c>
      <c r="AI22" s="88"/>
      <c r="AJ22" s="88"/>
      <c r="AK22" s="88"/>
      <c r="AL22" s="88"/>
      <c r="AM22" s="88"/>
      <c r="AN22" s="88"/>
      <c r="AO22" s="88"/>
      <c r="AP22" s="88"/>
      <c r="AQ22" s="88"/>
      <c r="AR22" s="87">
        <v>0</v>
      </c>
      <c r="AS22" s="88">
        <v>33275.5</v>
      </c>
      <c r="AT22" s="88"/>
      <c r="AU22" s="88"/>
      <c r="AV22" s="88"/>
      <c r="AW22" s="88"/>
      <c r="AX22" s="88">
        <v>1754.9</v>
      </c>
      <c r="AY22" s="88"/>
      <c r="AZ22" s="88"/>
      <c r="BA22" s="88">
        <v>0</v>
      </c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</row>
    <row r="23" spans="1:140" s="70" customFormat="1" ht="12" thickBot="1" x14ac:dyDescent="0.25">
      <c r="A23" s="107"/>
      <c r="B23" s="86"/>
      <c r="C23" s="86">
        <f t="shared" si="3"/>
        <v>116913.92199999999</v>
      </c>
      <c r="D23" s="87">
        <v>5631.9000000000005</v>
      </c>
      <c r="E23" s="87">
        <v>691.2</v>
      </c>
      <c r="F23" s="87">
        <v>1424.94</v>
      </c>
      <c r="G23" s="87">
        <v>644.27</v>
      </c>
      <c r="H23" s="87">
        <v>0</v>
      </c>
      <c r="I23" s="87">
        <v>882.48400000000004</v>
      </c>
      <c r="J23" s="87">
        <v>1820</v>
      </c>
      <c r="K23" s="87">
        <v>1496.4780000000001</v>
      </c>
      <c r="L23" s="87">
        <v>0</v>
      </c>
      <c r="M23" s="87">
        <v>0</v>
      </c>
      <c r="N23" s="87">
        <v>18077.560000000001</v>
      </c>
      <c r="O23" s="87">
        <v>0</v>
      </c>
      <c r="P23" s="87">
        <v>719.75</v>
      </c>
      <c r="Q23" s="87">
        <v>1868</v>
      </c>
      <c r="R23" s="87">
        <v>5904.3</v>
      </c>
      <c r="S23" s="87"/>
      <c r="T23" s="87">
        <v>1125.002</v>
      </c>
      <c r="U23" s="87"/>
      <c r="V23" s="87">
        <v>267.83199999999999</v>
      </c>
      <c r="W23" s="87">
        <v>0</v>
      </c>
      <c r="X23" s="87">
        <v>0</v>
      </c>
      <c r="Y23" s="87">
        <v>1609.6000000000001</v>
      </c>
      <c r="Z23" s="87">
        <v>1150.3</v>
      </c>
      <c r="AA23" s="87">
        <v>1255.7</v>
      </c>
      <c r="AB23" s="87">
        <v>8642.5</v>
      </c>
      <c r="AC23" s="87">
        <v>5098.6000000000004</v>
      </c>
      <c r="AD23" s="87">
        <v>1942.66</v>
      </c>
      <c r="AE23" s="87">
        <v>313.3</v>
      </c>
      <c r="AF23" s="87">
        <v>192.64000000000001</v>
      </c>
      <c r="AG23" s="87">
        <v>0</v>
      </c>
      <c r="AH23" s="87">
        <v>403.40000000000003</v>
      </c>
      <c r="AI23" s="87">
        <v>0</v>
      </c>
      <c r="AJ23" s="87"/>
      <c r="AK23" s="87">
        <v>635.61</v>
      </c>
      <c r="AL23" s="87">
        <v>571.6</v>
      </c>
      <c r="AM23" s="87">
        <v>83</v>
      </c>
      <c r="AN23" s="87">
        <v>206.60000000000002</v>
      </c>
      <c r="AO23" s="87">
        <v>307.2</v>
      </c>
      <c r="AP23" s="87">
        <v>1720.0160000000001</v>
      </c>
      <c r="AQ23" s="87">
        <v>182.52800000000002</v>
      </c>
      <c r="AR23" s="87">
        <v>0</v>
      </c>
      <c r="AS23" s="87">
        <v>20372.400000000001</v>
      </c>
      <c r="AT23" s="87">
        <v>0</v>
      </c>
      <c r="AU23" s="87">
        <v>211.5</v>
      </c>
      <c r="AV23" s="87">
        <v>5852.1</v>
      </c>
      <c r="AW23" s="87">
        <v>521.40000000000009</v>
      </c>
      <c r="AX23" s="87">
        <v>8700</v>
      </c>
      <c r="AY23" s="87">
        <v>0</v>
      </c>
      <c r="AZ23" s="87">
        <v>250.5</v>
      </c>
      <c r="BA23" s="88">
        <v>870.5</v>
      </c>
      <c r="BB23" s="90">
        <v>190</v>
      </c>
      <c r="BC23" s="90">
        <v>0</v>
      </c>
      <c r="BD23" s="90">
        <v>0</v>
      </c>
      <c r="BE23" s="90">
        <v>43.15</v>
      </c>
      <c r="BF23" s="90">
        <v>0</v>
      </c>
      <c r="BG23" s="90">
        <v>457.4</v>
      </c>
      <c r="BH23" s="90">
        <v>0</v>
      </c>
      <c r="BI23" s="90">
        <v>44</v>
      </c>
      <c r="BJ23" s="90">
        <v>0</v>
      </c>
      <c r="BK23" s="90">
        <v>0</v>
      </c>
      <c r="BL23" s="90">
        <v>99</v>
      </c>
      <c r="BM23" s="90">
        <v>365.7</v>
      </c>
      <c r="BN23" s="90">
        <v>0</v>
      </c>
      <c r="BO23" s="90">
        <v>261.3</v>
      </c>
      <c r="BP23" s="90">
        <v>184.70000000000002</v>
      </c>
      <c r="BQ23" s="90">
        <v>2000</v>
      </c>
      <c r="BR23" s="90">
        <v>0</v>
      </c>
      <c r="BS23" s="90">
        <v>262.3</v>
      </c>
      <c r="BT23" s="90">
        <v>0</v>
      </c>
      <c r="BU23" s="90">
        <v>738.19400000000007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32</v>
      </c>
      <c r="CB23" s="90">
        <v>0</v>
      </c>
      <c r="CC23" s="90">
        <v>403.2</v>
      </c>
      <c r="CD23" s="90">
        <v>120</v>
      </c>
      <c r="CE23" s="90">
        <v>217.20000000000002</v>
      </c>
      <c r="CF23" s="90">
        <v>0</v>
      </c>
      <c r="CG23" s="90">
        <v>0</v>
      </c>
      <c r="CH23" s="90">
        <v>0</v>
      </c>
      <c r="CI23" s="90">
        <v>110</v>
      </c>
      <c r="CJ23" s="90">
        <v>66</v>
      </c>
      <c r="CK23" s="90">
        <v>346.6</v>
      </c>
      <c r="CL23" s="90">
        <v>0</v>
      </c>
      <c r="CM23" s="90">
        <v>0</v>
      </c>
      <c r="CN23" s="90">
        <v>552.5</v>
      </c>
      <c r="CO23" s="90">
        <v>91.64</v>
      </c>
      <c r="CP23" s="90">
        <v>134</v>
      </c>
      <c r="CQ23" s="90">
        <v>0</v>
      </c>
      <c r="CR23" s="90">
        <v>0</v>
      </c>
      <c r="CS23" s="90">
        <v>0</v>
      </c>
      <c r="CT23" s="90">
        <v>343.40800000000002</v>
      </c>
      <c r="CU23" s="90">
        <v>155.12</v>
      </c>
      <c r="CV23" s="90">
        <v>0</v>
      </c>
      <c r="CW23" s="90">
        <v>757.4</v>
      </c>
      <c r="CX23" s="90">
        <v>126.2</v>
      </c>
      <c r="CY23" s="90">
        <v>0</v>
      </c>
      <c r="CZ23" s="90">
        <v>45</v>
      </c>
      <c r="DA23" s="90">
        <v>70</v>
      </c>
      <c r="DB23" s="90">
        <v>154</v>
      </c>
      <c r="DC23" s="90">
        <v>248.6</v>
      </c>
      <c r="DD23" s="90">
        <v>0</v>
      </c>
      <c r="DE23" s="90">
        <v>0</v>
      </c>
      <c r="DF23" s="90">
        <v>0</v>
      </c>
      <c r="DG23" s="90">
        <v>1276.4640000000002</v>
      </c>
      <c r="DH23" s="90">
        <v>370.6</v>
      </c>
      <c r="DI23" s="90">
        <v>705.12</v>
      </c>
      <c r="DJ23" s="90">
        <v>252.55</v>
      </c>
      <c r="DK23" s="90">
        <v>562.65</v>
      </c>
      <c r="DL23" s="90">
        <v>126</v>
      </c>
      <c r="DM23" s="90">
        <v>0</v>
      </c>
      <c r="DN23" s="90">
        <v>0</v>
      </c>
      <c r="DO23" s="90">
        <v>105</v>
      </c>
      <c r="DP23" s="90">
        <v>69.100000000000009</v>
      </c>
      <c r="DQ23" s="90">
        <v>563.01</v>
      </c>
      <c r="DR23" s="90">
        <v>0</v>
      </c>
      <c r="DS23" s="90">
        <v>119.4</v>
      </c>
      <c r="DT23" s="90">
        <v>0</v>
      </c>
      <c r="DU23" s="90">
        <v>0</v>
      </c>
      <c r="DV23" s="90">
        <v>0</v>
      </c>
      <c r="DW23" s="90">
        <v>0</v>
      </c>
      <c r="DX23" s="90">
        <v>55</v>
      </c>
      <c r="DY23" s="90">
        <v>653.98599999999999</v>
      </c>
      <c r="DZ23" s="90">
        <v>0</v>
      </c>
      <c r="EA23" s="90">
        <v>629.4</v>
      </c>
      <c r="EB23" s="90">
        <v>522.1</v>
      </c>
      <c r="EC23" s="90">
        <v>172.46</v>
      </c>
      <c r="ED23" s="90">
        <v>0</v>
      </c>
      <c r="EE23" s="90">
        <v>0</v>
      </c>
      <c r="EF23" s="90">
        <v>83.28</v>
      </c>
      <c r="EG23" s="90">
        <v>0</v>
      </c>
      <c r="EH23" s="90">
        <v>0</v>
      </c>
      <c r="EI23" s="90">
        <v>31.900000000000002</v>
      </c>
      <c r="EJ23" s="90">
        <v>349.92</v>
      </c>
    </row>
    <row r="24" spans="1:140" s="70" customFormat="1" ht="12" thickBot="1" x14ac:dyDescent="0.25">
      <c r="A24" s="106" t="s">
        <v>369</v>
      </c>
      <c r="B24" s="92"/>
      <c r="C24" s="86">
        <f t="shared" si="3"/>
        <v>0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</row>
    <row r="25" spans="1:140" s="70" customFormat="1" ht="12" thickBot="1" x14ac:dyDescent="0.25">
      <c r="A25" s="105" t="s">
        <v>370</v>
      </c>
      <c r="B25" s="86"/>
      <c r="C25" s="86">
        <f t="shared" si="3"/>
        <v>5004050.7302699983</v>
      </c>
      <c r="D25" s="87">
        <v>42</v>
      </c>
      <c r="E25" s="87">
        <v>0</v>
      </c>
      <c r="F25" s="87">
        <v>7742.1</v>
      </c>
      <c r="G25" s="87">
        <v>952.1</v>
      </c>
      <c r="H25" s="87">
        <v>738</v>
      </c>
      <c r="I25" s="87">
        <v>18</v>
      </c>
      <c r="J25" s="87">
        <v>0</v>
      </c>
      <c r="K25" s="87">
        <v>0</v>
      </c>
      <c r="L25" s="87">
        <v>0</v>
      </c>
      <c r="M25" s="87">
        <v>0</v>
      </c>
      <c r="N25" s="87">
        <v>148.1</v>
      </c>
      <c r="O25" s="87">
        <v>0</v>
      </c>
      <c r="P25" s="87">
        <v>24</v>
      </c>
      <c r="Q25" s="87">
        <v>0</v>
      </c>
      <c r="R25" s="87">
        <v>6</v>
      </c>
      <c r="S25" s="87">
        <v>0</v>
      </c>
      <c r="T25" s="87">
        <v>6</v>
      </c>
      <c r="U25" s="87">
        <v>0</v>
      </c>
      <c r="V25" s="87">
        <v>0</v>
      </c>
      <c r="W25" s="87">
        <v>2345.4</v>
      </c>
      <c r="X25" s="87">
        <v>0</v>
      </c>
      <c r="Y25" s="87">
        <v>4077.8</v>
      </c>
      <c r="Z25" s="87">
        <v>0</v>
      </c>
      <c r="AA25" s="87">
        <v>0</v>
      </c>
      <c r="AB25" s="87">
        <v>88</v>
      </c>
      <c r="AC25" s="87">
        <v>121.5</v>
      </c>
      <c r="AD25" s="87">
        <v>0</v>
      </c>
      <c r="AE25" s="87">
        <v>0</v>
      </c>
      <c r="AF25" s="87">
        <v>0</v>
      </c>
      <c r="AG25" s="87">
        <v>0</v>
      </c>
      <c r="AH25" s="87">
        <v>8</v>
      </c>
      <c r="AI25" s="87">
        <v>0</v>
      </c>
      <c r="AJ25" s="87">
        <v>0</v>
      </c>
      <c r="AK25" s="87">
        <v>0</v>
      </c>
      <c r="AL25" s="87">
        <v>5574.6</v>
      </c>
      <c r="AM25" s="87">
        <v>0</v>
      </c>
      <c r="AN25" s="87">
        <v>0</v>
      </c>
      <c r="AO25" s="87">
        <v>0</v>
      </c>
      <c r="AP25" s="87">
        <v>16</v>
      </c>
      <c r="AQ25" s="87">
        <v>0</v>
      </c>
      <c r="AR25" s="87">
        <v>0</v>
      </c>
      <c r="AS25" s="87">
        <v>4578018.8</v>
      </c>
      <c r="AT25" s="87">
        <v>2380.1999999999998</v>
      </c>
      <c r="AU25" s="87">
        <v>3274.6</v>
      </c>
      <c r="AV25" s="87">
        <v>0</v>
      </c>
      <c r="AW25" s="87">
        <v>0</v>
      </c>
      <c r="AX25" s="87">
        <v>120</v>
      </c>
      <c r="AY25" s="87">
        <v>0</v>
      </c>
      <c r="AZ25" s="87">
        <v>0</v>
      </c>
      <c r="BA25" s="87">
        <v>62080.3</v>
      </c>
      <c r="BB25" s="90">
        <v>244.5</v>
      </c>
      <c r="BC25" s="90">
        <v>722.1</v>
      </c>
      <c r="BD25" s="90">
        <v>250</v>
      </c>
      <c r="BE25" s="90">
        <v>1242</v>
      </c>
      <c r="BF25" s="90">
        <v>3.59</v>
      </c>
      <c r="BG25" s="90">
        <v>0</v>
      </c>
      <c r="BH25" s="90">
        <v>1409.3389099999999</v>
      </c>
      <c r="BI25" s="90">
        <v>54.2</v>
      </c>
      <c r="BJ25" s="90">
        <v>10</v>
      </c>
      <c r="BK25" s="90">
        <v>1</v>
      </c>
      <c r="BL25" s="90">
        <v>300</v>
      </c>
      <c r="BM25" s="90">
        <v>2344.5</v>
      </c>
      <c r="BN25" s="90">
        <v>613.70000000000005</v>
      </c>
      <c r="BO25" s="90">
        <v>0</v>
      </c>
      <c r="BP25" s="90">
        <v>3259.7</v>
      </c>
      <c r="BQ25" s="90">
        <v>1078</v>
      </c>
      <c r="BR25" s="90">
        <v>0</v>
      </c>
      <c r="BS25" s="90">
        <v>131908.45535999999</v>
      </c>
      <c r="BT25" s="90">
        <v>11999.779</v>
      </c>
      <c r="BU25" s="90">
        <v>738.13</v>
      </c>
      <c r="BV25" s="90">
        <v>0</v>
      </c>
      <c r="BW25" s="90">
        <v>2921</v>
      </c>
      <c r="BX25" s="90">
        <v>0</v>
      </c>
      <c r="BY25" s="90">
        <v>87.736000000000004</v>
      </c>
      <c r="BZ25" s="90">
        <v>67.7</v>
      </c>
      <c r="CA25" s="90">
        <v>0</v>
      </c>
      <c r="CB25" s="90">
        <v>0</v>
      </c>
      <c r="CC25" s="90">
        <v>324.392</v>
      </c>
      <c r="CD25" s="90">
        <v>827.93000000000006</v>
      </c>
      <c r="CE25" s="90">
        <v>780</v>
      </c>
      <c r="CF25" s="90">
        <v>0</v>
      </c>
      <c r="CG25" s="90">
        <v>0</v>
      </c>
      <c r="CH25" s="90">
        <v>0</v>
      </c>
      <c r="CI25" s="90">
        <v>5678.6350000000002</v>
      </c>
      <c r="CJ25" s="90">
        <v>43.5</v>
      </c>
      <c r="CK25" s="90">
        <v>772.09500000000003</v>
      </c>
      <c r="CL25" s="90">
        <v>0</v>
      </c>
      <c r="CM25" s="90">
        <v>428</v>
      </c>
      <c r="CN25" s="90">
        <v>330</v>
      </c>
      <c r="CO25" s="90">
        <v>798.46600000000001</v>
      </c>
      <c r="CP25" s="90">
        <v>606.8130000000001</v>
      </c>
      <c r="CQ25" s="90">
        <v>548.6</v>
      </c>
      <c r="CR25" s="90">
        <v>251</v>
      </c>
      <c r="CS25" s="90">
        <v>104.4</v>
      </c>
      <c r="CT25" s="90">
        <v>10837.706</v>
      </c>
      <c r="CU25" s="90">
        <v>0</v>
      </c>
      <c r="CV25" s="90">
        <v>1781.3160000000003</v>
      </c>
      <c r="CW25" s="90">
        <v>384.85700000000003</v>
      </c>
      <c r="CX25" s="90">
        <v>1164</v>
      </c>
      <c r="CY25" s="90">
        <v>0</v>
      </c>
      <c r="CZ25" s="90">
        <v>619.9</v>
      </c>
      <c r="DA25" s="90">
        <v>3503.42</v>
      </c>
      <c r="DB25" s="90">
        <v>0</v>
      </c>
      <c r="DC25" s="90">
        <v>0</v>
      </c>
      <c r="DD25" s="90">
        <v>0</v>
      </c>
      <c r="DE25" s="90">
        <v>249.08</v>
      </c>
      <c r="DF25" s="90">
        <v>156.54999999999998</v>
      </c>
      <c r="DG25" s="90">
        <v>2291.9639999999999</v>
      </c>
      <c r="DH25" s="90">
        <v>147.20000000000002</v>
      </c>
      <c r="DI25" s="90">
        <v>650</v>
      </c>
      <c r="DJ25" s="90">
        <v>399</v>
      </c>
      <c r="DK25" s="90">
        <v>2020.7</v>
      </c>
      <c r="DL25" s="90">
        <v>308</v>
      </c>
      <c r="DM25" s="90">
        <v>198</v>
      </c>
      <c r="DN25" s="90">
        <v>255.25</v>
      </c>
      <c r="DO25" s="90">
        <v>1959.75</v>
      </c>
      <c r="DP25" s="90">
        <v>2581.3000000000002</v>
      </c>
      <c r="DQ25" s="90">
        <v>902.59699999999998</v>
      </c>
      <c r="DR25" s="90">
        <v>858.80000000000007</v>
      </c>
      <c r="DS25" s="90">
        <v>3881.2000000000003</v>
      </c>
      <c r="DT25" s="90">
        <v>248.4</v>
      </c>
      <c r="DU25" s="90">
        <v>0</v>
      </c>
      <c r="DV25" s="90">
        <v>0</v>
      </c>
      <c r="DW25" s="90">
        <v>0</v>
      </c>
      <c r="DX25" s="90">
        <v>1138</v>
      </c>
      <c r="DY25" s="90">
        <v>122320.228</v>
      </c>
      <c r="DZ25" s="90">
        <v>231.46600000000001</v>
      </c>
      <c r="EA25" s="90">
        <v>107.32300000000001</v>
      </c>
      <c r="EB25" s="90">
        <v>936</v>
      </c>
      <c r="EC25" s="90">
        <v>500</v>
      </c>
      <c r="ED25" s="90">
        <v>0</v>
      </c>
      <c r="EE25" s="90">
        <v>144.34</v>
      </c>
      <c r="EF25" s="90">
        <v>30</v>
      </c>
      <c r="EG25" s="90">
        <v>0</v>
      </c>
      <c r="EH25" s="90">
        <v>0</v>
      </c>
      <c r="EI25" s="90">
        <v>0</v>
      </c>
      <c r="EJ25" s="90">
        <v>4713.6229999999996</v>
      </c>
    </row>
    <row r="26" spans="1:140" s="85" customFormat="1" ht="12" thickBot="1" x14ac:dyDescent="0.25">
      <c r="A26" s="107" t="s">
        <v>371</v>
      </c>
      <c r="B26" s="93" t="s">
        <v>269</v>
      </c>
      <c r="C26" s="84">
        <f>C27+C28+C30+C31+C32+C33+C34+C35+C36</f>
        <v>45634396.978359997</v>
      </c>
      <c r="D26" s="84">
        <f>D27+D28+D30+D31+D32+D33+D34+D35+D36</f>
        <v>1067001.2</v>
      </c>
      <c r="E26" s="84">
        <f t="shared" ref="E26:BO26" si="4">E27+E28+E30+E31+E32+E33+E34+E35+E36</f>
        <v>7061.5</v>
      </c>
      <c r="F26" s="84">
        <f t="shared" si="4"/>
        <v>1055045</v>
      </c>
      <c r="G26" s="84">
        <f t="shared" si="4"/>
        <v>777858.8</v>
      </c>
      <c r="H26" s="84">
        <f t="shared" si="4"/>
        <v>302806.2</v>
      </c>
      <c r="I26" s="84">
        <f t="shared" si="4"/>
        <v>277342.33499999996</v>
      </c>
      <c r="J26" s="84">
        <f t="shared" si="4"/>
        <v>37405.979999999996</v>
      </c>
      <c r="K26" s="84">
        <f t="shared" si="4"/>
        <v>0</v>
      </c>
      <c r="L26" s="84">
        <f t="shared" si="4"/>
        <v>163297.43951999999</v>
      </c>
      <c r="M26" s="84">
        <f t="shared" si="4"/>
        <v>270714.7</v>
      </c>
      <c r="N26" s="84">
        <f t="shared" si="4"/>
        <v>2566028.1860000002</v>
      </c>
      <c r="O26" s="84">
        <f t="shared" si="4"/>
        <v>61569.426639999998</v>
      </c>
      <c r="P26" s="84">
        <f t="shared" si="4"/>
        <v>71407.61881</v>
      </c>
      <c r="Q26" s="84">
        <f t="shared" si="4"/>
        <v>5116621.8500000006</v>
      </c>
      <c r="R26" s="84">
        <f t="shared" si="4"/>
        <v>1521057.69374</v>
      </c>
      <c r="S26" s="84">
        <f t="shared" si="4"/>
        <v>72763.515339999998</v>
      </c>
      <c r="T26" s="84">
        <f t="shared" si="4"/>
        <v>78433.01801</v>
      </c>
      <c r="U26" s="84">
        <f t="shared" si="4"/>
        <v>246984.55830999999</v>
      </c>
      <c r="V26" s="84">
        <f t="shared" si="4"/>
        <v>17862.599999999999</v>
      </c>
      <c r="W26" s="84">
        <f t="shared" si="4"/>
        <v>290116.25573999999</v>
      </c>
      <c r="X26" s="84">
        <f t="shared" si="4"/>
        <v>53919.362260000002</v>
      </c>
      <c r="Y26" s="84">
        <f t="shared" si="4"/>
        <v>127226.33071999998</v>
      </c>
      <c r="Z26" s="84">
        <f t="shared" si="4"/>
        <v>16914.868999999999</v>
      </c>
      <c r="AA26" s="84">
        <f t="shared" si="4"/>
        <v>140313.20000000001</v>
      </c>
      <c r="AB26" s="84">
        <f t="shared" si="4"/>
        <v>231466.40737</v>
      </c>
      <c r="AC26" s="84">
        <f t="shared" si="4"/>
        <v>167998.68390999999</v>
      </c>
      <c r="AD26" s="84">
        <f t="shared" si="4"/>
        <v>402636.67742000002</v>
      </c>
      <c r="AE26" s="84">
        <f t="shared" si="4"/>
        <v>88882.895059999995</v>
      </c>
      <c r="AF26" s="84">
        <f t="shared" si="4"/>
        <v>57372.049550000003</v>
      </c>
      <c r="AG26" s="84">
        <f t="shared" si="4"/>
        <v>647670.71991999994</v>
      </c>
      <c r="AH26" s="84">
        <f t="shared" si="4"/>
        <v>242160.23135000002</v>
      </c>
      <c r="AI26" s="84">
        <f t="shared" si="4"/>
        <v>7926.3766400000004</v>
      </c>
      <c r="AJ26" s="84">
        <f t="shared" si="4"/>
        <v>66304.093529999998</v>
      </c>
      <c r="AK26" s="84">
        <f t="shared" si="4"/>
        <v>74374.548639999994</v>
      </c>
      <c r="AL26" s="84">
        <f t="shared" si="4"/>
        <v>94290.948499999999</v>
      </c>
      <c r="AM26" s="84">
        <f t="shared" si="4"/>
        <v>0</v>
      </c>
      <c r="AN26" s="84">
        <f t="shared" si="4"/>
        <v>50689.881699999998</v>
      </c>
      <c r="AO26" s="84">
        <f t="shared" si="4"/>
        <v>40825.059300000001</v>
      </c>
      <c r="AP26" s="84">
        <f t="shared" si="4"/>
        <v>1336264.703</v>
      </c>
      <c r="AQ26" s="84">
        <f t="shared" si="4"/>
        <v>0</v>
      </c>
      <c r="AR26" s="84">
        <f t="shared" si="4"/>
        <v>590806.53103999991</v>
      </c>
      <c r="AS26" s="84">
        <f t="shared" si="4"/>
        <v>22846654.860339999</v>
      </c>
      <c r="AT26" s="84">
        <f t="shared" si="4"/>
        <v>297726.93075</v>
      </c>
      <c r="AU26" s="84">
        <f t="shared" si="4"/>
        <v>59893.994899999998</v>
      </c>
      <c r="AV26" s="84">
        <f t="shared" si="4"/>
        <v>89669.362240000002</v>
      </c>
      <c r="AW26" s="84">
        <f t="shared" si="4"/>
        <v>101253.2</v>
      </c>
      <c r="AX26" s="84">
        <f t="shared" si="4"/>
        <v>174035.88402</v>
      </c>
      <c r="AY26" s="84">
        <f t="shared" si="4"/>
        <v>54143</v>
      </c>
      <c r="AZ26" s="84">
        <f t="shared" si="4"/>
        <v>123894.258</v>
      </c>
      <c r="BA26" s="84">
        <f t="shared" si="4"/>
        <v>2770811.9610800003</v>
      </c>
      <c r="BB26" s="84">
        <f t="shared" si="4"/>
        <v>18239.364700000002</v>
      </c>
      <c r="BC26" s="84">
        <f t="shared" si="4"/>
        <v>4202.8999999999996</v>
      </c>
      <c r="BD26" s="84">
        <f t="shared" si="4"/>
        <v>5033.7210500000001</v>
      </c>
      <c r="BE26" s="84">
        <f t="shared" si="4"/>
        <v>8824</v>
      </c>
      <c r="BF26" s="84">
        <f t="shared" si="4"/>
        <v>1020.5</v>
      </c>
      <c r="BG26" s="84">
        <f t="shared" si="4"/>
        <v>18353.847550000002</v>
      </c>
      <c r="BH26" s="84">
        <f t="shared" si="4"/>
        <v>8005.3732099999997</v>
      </c>
      <c r="BI26" s="84">
        <f t="shared" si="4"/>
        <v>8186.6804000000002</v>
      </c>
      <c r="BJ26" s="84">
        <f t="shared" si="4"/>
        <v>2303.0658899999999</v>
      </c>
      <c r="BK26" s="84">
        <f t="shared" si="4"/>
        <v>6153.0029400000003</v>
      </c>
      <c r="BL26" s="84">
        <f t="shared" si="4"/>
        <v>402.9</v>
      </c>
      <c r="BM26" s="84">
        <f t="shared" si="4"/>
        <v>14570.225399999998</v>
      </c>
      <c r="BN26" s="84">
        <f t="shared" si="4"/>
        <v>0</v>
      </c>
      <c r="BO26" s="84">
        <f t="shared" si="4"/>
        <v>336.3</v>
      </c>
      <c r="BP26" s="84">
        <f t="shared" ref="BP26:EA26" si="5">BP27+BP28+BP30+BP31+BP32+BP33+BP34+BP35+BP36</f>
        <v>19816.471999999998</v>
      </c>
      <c r="BQ26" s="84">
        <f t="shared" si="5"/>
        <v>13978.91049</v>
      </c>
      <c r="BR26" s="84">
        <f t="shared" si="5"/>
        <v>0</v>
      </c>
      <c r="BS26" s="84">
        <f t="shared" si="5"/>
        <v>3750</v>
      </c>
      <c r="BT26" s="84">
        <f t="shared" si="5"/>
        <v>126.4</v>
      </c>
      <c r="BU26" s="84">
        <f t="shared" si="5"/>
        <v>18010.699489999999</v>
      </c>
      <c r="BV26" s="84">
        <f t="shared" si="5"/>
        <v>19879.733189999999</v>
      </c>
      <c r="BW26" s="84">
        <f t="shared" si="5"/>
        <v>15406.64603</v>
      </c>
      <c r="BX26" s="84">
        <f t="shared" si="5"/>
        <v>257.7</v>
      </c>
      <c r="BY26" s="84">
        <f t="shared" si="5"/>
        <v>6380.451</v>
      </c>
      <c r="BZ26" s="84">
        <f t="shared" si="5"/>
        <v>286.45440000000002</v>
      </c>
      <c r="CA26" s="84">
        <f t="shared" si="5"/>
        <v>2043.3</v>
      </c>
      <c r="CB26" s="84">
        <f t="shared" si="5"/>
        <v>807.00800000000004</v>
      </c>
      <c r="CC26" s="84">
        <f t="shared" si="5"/>
        <v>13916.54435</v>
      </c>
      <c r="CD26" s="84">
        <f t="shared" si="5"/>
        <v>4076.57557</v>
      </c>
      <c r="CE26" s="84">
        <f t="shared" si="5"/>
        <v>15742.172910000001</v>
      </c>
      <c r="CF26" s="84">
        <f t="shared" si="5"/>
        <v>354.8</v>
      </c>
      <c r="CG26" s="84">
        <f t="shared" si="5"/>
        <v>0</v>
      </c>
      <c r="CH26" s="84">
        <f t="shared" si="5"/>
        <v>0</v>
      </c>
      <c r="CI26" s="84">
        <f t="shared" si="5"/>
        <v>52894.410799999998</v>
      </c>
      <c r="CJ26" s="84">
        <f t="shared" si="5"/>
        <v>2582.94704</v>
      </c>
      <c r="CK26" s="84">
        <f t="shared" si="5"/>
        <v>10277.036620000001</v>
      </c>
      <c r="CL26" s="84">
        <f t="shared" si="5"/>
        <v>2920</v>
      </c>
      <c r="CM26" s="84">
        <f t="shared" si="5"/>
        <v>0</v>
      </c>
      <c r="CN26" s="84">
        <f t="shared" si="5"/>
        <v>5228.0066099999995</v>
      </c>
      <c r="CO26" s="84">
        <f t="shared" si="5"/>
        <v>10317.602460000002</v>
      </c>
      <c r="CP26" s="84">
        <f t="shared" si="5"/>
        <v>4549.34357</v>
      </c>
      <c r="CQ26" s="84">
        <f t="shared" si="5"/>
        <v>4659.24485</v>
      </c>
      <c r="CR26" s="84">
        <f t="shared" si="5"/>
        <v>936.5</v>
      </c>
      <c r="CS26" s="84">
        <f t="shared" si="5"/>
        <v>2302.9650000000001</v>
      </c>
      <c r="CT26" s="84">
        <f t="shared" si="5"/>
        <v>954</v>
      </c>
      <c r="CU26" s="84">
        <f t="shared" si="5"/>
        <v>19611.7</v>
      </c>
      <c r="CV26" s="84">
        <f t="shared" si="5"/>
        <v>4193.1000000000004</v>
      </c>
      <c r="CW26" s="84">
        <f t="shared" si="5"/>
        <v>0</v>
      </c>
      <c r="CX26" s="84">
        <f t="shared" si="5"/>
        <v>7680.2350000000006</v>
      </c>
      <c r="CY26" s="84">
        <f t="shared" si="5"/>
        <v>0</v>
      </c>
      <c r="CZ26" s="84">
        <f t="shared" si="5"/>
        <v>4545.553890000001</v>
      </c>
      <c r="DA26" s="84">
        <f t="shared" si="5"/>
        <v>12543.32215</v>
      </c>
      <c r="DB26" s="84">
        <f t="shared" si="5"/>
        <v>320.2</v>
      </c>
      <c r="DC26" s="84">
        <f t="shared" si="5"/>
        <v>2555.6</v>
      </c>
      <c r="DD26" s="84">
        <f t="shared" si="5"/>
        <v>149</v>
      </c>
      <c r="DE26" s="84">
        <f t="shared" si="5"/>
        <v>145.6</v>
      </c>
      <c r="DF26" s="84">
        <f t="shared" si="5"/>
        <v>3799.7042999999999</v>
      </c>
      <c r="DG26" s="84">
        <f t="shared" si="5"/>
        <v>4864.2460500000007</v>
      </c>
      <c r="DH26" s="84">
        <f t="shared" si="5"/>
        <v>950.61205000000007</v>
      </c>
      <c r="DI26" s="84">
        <f t="shared" si="5"/>
        <v>12900.242819999999</v>
      </c>
      <c r="DJ26" s="84">
        <f t="shared" si="5"/>
        <v>6.3</v>
      </c>
      <c r="DK26" s="84">
        <f t="shared" si="5"/>
        <v>22799.92959</v>
      </c>
      <c r="DL26" s="84">
        <f t="shared" si="5"/>
        <v>1234.78125</v>
      </c>
      <c r="DM26" s="84">
        <f t="shared" si="5"/>
        <v>9723.9498500000009</v>
      </c>
      <c r="DN26" s="84">
        <f t="shared" si="5"/>
        <v>5022.3773900000006</v>
      </c>
      <c r="DO26" s="84">
        <f t="shared" si="5"/>
        <v>2588.7600000000002</v>
      </c>
      <c r="DP26" s="84">
        <f t="shared" si="5"/>
        <v>19927.639649999997</v>
      </c>
      <c r="DQ26" s="84">
        <f t="shared" si="5"/>
        <v>25048.048419999999</v>
      </c>
      <c r="DR26" s="84">
        <f t="shared" si="5"/>
        <v>27968.717969999998</v>
      </c>
      <c r="DS26" s="84">
        <f t="shared" si="5"/>
        <v>30177.91504</v>
      </c>
      <c r="DT26" s="84">
        <f t="shared" si="5"/>
        <v>13498.4</v>
      </c>
      <c r="DU26" s="84">
        <f t="shared" si="5"/>
        <v>0</v>
      </c>
      <c r="DV26" s="84">
        <f t="shared" si="5"/>
        <v>3583.5955200000003</v>
      </c>
      <c r="DW26" s="84">
        <f t="shared" si="5"/>
        <v>292.3</v>
      </c>
      <c r="DX26" s="84">
        <f t="shared" si="5"/>
        <v>5517.4782800000003</v>
      </c>
      <c r="DY26" s="84">
        <f t="shared" si="5"/>
        <v>35032.555</v>
      </c>
      <c r="DZ26" s="84">
        <f t="shared" si="5"/>
        <v>2917.6926400000002</v>
      </c>
      <c r="EA26" s="84">
        <f t="shared" si="5"/>
        <v>9231.9632899999997</v>
      </c>
      <c r="EB26" s="84">
        <f t="shared" ref="EB26:EJ26" si="6">EB27+EB28+EB30+EB31+EB32+EB33+EB34+EB35+EB36</f>
        <v>13191.1</v>
      </c>
      <c r="EC26" s="84">
        <f t="shared" si="6"/>
        <v>4292.2376399999994</v>
      </c>
      <c r="ED26" s="84">
        <f t="shared" si="6"/>
        <v>0</v>
      </c>
      <c r="EE26" s="84">
        <f t="shared" si="6"/>
        <v>6035.0084000000006</v>
      </c>
      <c r="EF26" s="84">
        <f t="shared" si="6"/>
        <v>1000.3000000000001</v>
      </c>
      <c r="EG26" s="84">
        <f t="shared" si="6"/>
        <v>0</v>
      </c>
      <c r="EH26" s="84">
        <f t="shared" si="6"/>
        <v>0</v>
      </c>
      <c r="EI26" s="84">
        <f t="shared" si="6"/>
        <v>1293.2</v>
      </c>
      <c r="EJ26" s="84">
        <f t="shared" si="6"/>
        <v>34160.909299999999</v>
      </c>
    </row>
    <row r="27" spans="1:140" s="70" customFormat="1" ht="12" thickBot="1" x14ac:dyDescent="0.25">
      <c r="A27" s="106" t="s">
        <v>372</v>
      </c>
      <c r="B27" s="92"/>
      <c r="C27" s="86">
        <f>SUM(D27:EJ27)</f>
        <v>41862249.559359998</v>
      </c>
      <c r="D27" s="87">
        <v>859450.1</v>
      </c>
      <c r="E27" s="87">
        <v>4482</v>
      </c>
      <c r="F27" s="87">
        <v>1053626.8999999999</v>
      </c>
      <c r="G27" s="87">
        <v>754396.5</v>
      </c>
      <c r="H27" s="87">
        <v>301814</v>
      </c>
      <c r="I27" s="87">
        <v>275540.23499999999</v>
      </c>
      <c r="J27" s="87">
        <v>28650</v>
      </c>
      <c r="K27" s="87">
        <v>0</v>
      </c>
      <c r="L27" s="88">
        <v>152624.13952</v>
      </c>
      <c r="M27" s="87">
        <v>0</v>
      </c>
      <c r="N27" s="87">
        <v>2080908.5859999999</v>
      </c>
      <c r="O27" s="87">
        <v>61506.026639999996</v>
      </c>
      <c r="P27" s="87">
        <v>60193.418810000003</v>
      </c>
      <c r="Q27" s="87">
        <v>5032827.1500000004</v>
      </c>
      <c r="R27" s="87">
        <v>1295847.2937400001</v>
      </c>
      <c r="S27" s="88">
        <v>68058.015339999998</v>
      </c>
      <c r="T27" s="87">
        <v>52511.318010000003</v>
      </c>
      <c r="U27" s="88">
        <v>214053.65831</v>
      </c>
      <c r="V27" s="87">
        <v>5892.7</v>
      </c>
      <c r="W27" s="87">
        <v>233704.87573999999</v>
      </c>
      <c r="X27" s="87">
        <v>44352.942260000003</v>
      </c>
      <c r="Y27" s="87">
        <v>121826.14072</v>
      </c>
      <c r="Z27" s="87">
        <v>16914.368999999999</v>
      </c>
      <c r="AA27" s="87">
        <v>128151.1</v>
      </c>
      <c r="AB27" s="87">
        <v>91849.507370000007</v>
      </c>
      <c r="AC27" s="87">
        <v>68411.683910000007</v>
      </c>
      <c r="AD27" s="87">
        <v>370519.17742000002</v>
      </c>
      <c r="AE27" s="88">
        <v>70134.995060000001</v>
      </c>
      <c r="AF27" s="88">
        <v>55535.649550000002</v>
      </c>
      <c r="AG27" s="88">
        <v>646716.71991999994</v>
      </c>
      <c r="AH27" s="88">
        <v>219239.63135000001</v>
      </c>
      <c r="AI27" s="87">
        <v>4753.5766400000002</v>
      </c>
      <c r="AJ27" s="88">
        <v>59771.49353</v>
      </c>
      <c r="AK27" s="87">
        <v>43167.548640000001</v>
      </c>
      <c r="AL27" s="87">
        <v>73678.648499999996</v>
      </c>
      <c r="AM27" s="87">
        <v>0</v>
      </c>
      <c r="AN27" s="87">
        <v>39152.481699999997</v>
      </c>
      <c r="AO27" s="88">
        <v>32909.159299999999</v>
      </c>
      <c r="AP27" s="87">
        <v>1196465.4029999999</v>
      </c>
      <c r="AQ27" s="87">
        <v>0</v>
      </c>
      <c r="AR27" s="87">
        <v>546567.93104000005</v>
      </c>
      <c r="AS27" s="87">
        <v>21603998.860339999</v>
      </c>
      <c r="AT27" s="87">
        <v>297469.43075</v>
      </c>
      <c r="AU27" s="87">
        <v>57183.294900000001</v>
      </c>
      <c r="AV27" s="87">
        <v>83708.062239999999</v>
      </c>
      <c r="AW27" s="87">
        <v>99365.3</v>
      </c>
      <c r="AX27" s="87">
        <v>173187.59602</v>
      </c>
      <c r="AY27" s="87">
        <v>50581.5</v>
      </c>
      <c r="AZ27" s="87">
        <v>66782</v>
      </c>
      <c r="BA27" s="88">
        <v>2620621.7610800001</v>
      </c>
      <c r="BB27" s="90">
        <v>2755.7647000000002</v>
      </c>
      <c r="BC27" s="90">
        <v>1710.5</v>
      </c>
      <c r="BD27" s="90">
        <v>3902.8210500000005</v>
      </c>
      <c r="BE27" s="90">
        <v>0</v>
      </c>
      <c r="BF27" s="90">
        <v>0</v>
      </c>
      <c r="BG27" s="90">
        <v>16613.847550000002</v>
      </c>
      <c r="BH27" s="90">
        <v>7581.3732099999997</v>
      </c>
      <c r="BI27" s="90">
        <v>4560.8804</v>
      </c>
      <c r="BJ27" s="90">
        <v>829.16588999999999</v>
      </c>
      <c r="BK27" s="90">
        <v>2993.6029399999998</v>
      </c>
      <c r="BL27" s="90">
        <v>0</v>
      </c>
      <c r="BM27" s="90">
        <v>12304.925399999998</v>
      </c>
      <c r="BN27" s="90">
        <v>0</v>
      </c>
      <c r="BO27" s="90">
        <v>0</v>
      </c>
      <c r="BP27" s="90">
        <v>18450.371999999999</v>
      </c>
      <c r="BQ27" s="90">
        <v>10867.010490000001</v>
      </c>
      <c r="BR27" s="90">
        <v>0</v>
      </c>
      <c r="BS27" s="90">
        <v>0</v>
      </c>
      <c r="BT27" s="90">
        <v>0</v>
      </c>
      <c r="BU27" s="90">
        <v>16069.899489999998</v>
      </c>
      <c r="BV27" s="90">
        <v>7219.2331900000008</v>
      </c>
      <c r="BW27" s="90">
        <v>6033.4460300000001</v>
      </c>
      <c r="BX27" s="90">
        <v>0</v>
      </c>
      <c r="BY27" s="90">
        <v>6256.2510000000002</v>
      </c>
      <c r="BZ27" s="90">
        <v>286.45440000000002</v>
      </c>
      <c r="CA27" s="90">
        <v>0</v>
      </c>
      <c r="CB27" s="90">
        <v>0</v>
      </c>
      <c r="CC27" s="90">
        <v>1381.14435</v>
      </c>
      <c r="CD27" s="90">
        <v>4016.57557</v>
      </c>
      <c r="CE27" s="90">
        <v>13869.27291</v>
      </c>
      <c r="CF27" s="90">
        <v>0</v>
      </c>
      <c r="CG27" s="90">
        <v>0</v>
      </c>
      <c r="CH27" s="90">
        <v>0</v>
      </c>
      <c r="CI27" s="90">
        <v>21317.810799999999</v>
      </c>
      <c r="CJ27" s="90">
        <v>2582.94704</v>
      </c>
      <c r="CK27" s="90">
        <v>10277.036620000001</v>
      </c>
      <c r="CL27" s="90">
        <v>0</v>
      </c>
      <c r="CM27" s="90">
        <v>0</v>
      </c>
      <c r="CN27" s="90">
        <v>5228.0066099999995</v>
      </c>
      <c r="CO27" s="90">
        <v>8436.0024600000015</v>
      </c>
      <c r="CP27" s="90">
        <v>2244.0435699999998</v>
      </c>
      <c r="CQ27" s="90">
        <v>3144.84485</v>
      </c>
      <c r="CR27" s="90">
        <v>312.5</v>
      </c>
      <c r="CS27" s="90">
        <v>1078.9649999999999</v>
      </c>
      <c r="CT27" s="90">
        <v>0</v>
      </c>
      <c r="CU27" s="90">
        <v>19278.100000000002</v>
      </c>
      <c r="CV27" s="90">
        <v>2285.1</v>
      </c>
      <c r="CW27" s="90">
        <v>0</v>
      </c>
      <c r="CX27" s="90">
        <v>6877.4000000000005</v>
      </c>
      <c r="CY27" s="90">
        <v>0</v>
      </c>
      <c r="CZ27" s="90">
        <v>4545.553890000001</v>
      </c>
      <c r="DA27" s="90">
        <v>6391.1221499999992</v>
      </c>
      <c r="DB27" s="90">
        <v>0</v>
      </c>
      <c r="DC27" s="90">
        <v>0</v>
      </c>
      <c r="DD27" s="90">
        <v>0</v>
      </c>
      <c r="DE27" s="90">
        <v>0</v>
      </c>
      <c r="DF27" s="90">
        <v>751.90430000000003</v>
      </c>
      <c r="DG27" s="90">
        <v>3594.9460500000005</v>
      </c>
      <c r="DH27" s="90">
        <v>880.11205000000007</v>
      </c>
      <c r="DI27" s="90">
        <v>12395.242819999999</v>
      </c>
      <c r="DJ27" s="90">
        <v>0</v>
      </c>
      <c r="DK27" s="90">
        <v>17413.329590000001</v>
      </c>
      <c r="DL27" s="90">
        <v>1234.78125</v>
      </c>
      <c r="DM27" s="90">
        <v>5932.1898499999998</v>
      </c>
      <c r="DN27" s="90">
        <v>5022.3773900000006</v>
      </c>
      <c r="DO27" s="90">
        <v>2195.86</v>
      </c>
      <c r="DP27" s="90">
        <v>18405.639649999997</v>
      </c>
      <c r="DQ27" s="90">
        <v>13219.64842</v>
      </c>
      <c r="DR27" s="90">
        <v>16641.917969999999</v>
      </c>
      <c r="DS27" s="90">
        <v>30177.91504</v>
      </c>
      <c r="DT27" s="90">
        <v>0</v>
      </c>
      <c r="DU27" s="90">
        <v>0</v>
      </c>
      <c r="DV27" s="90">
        <v>3327.1955200000002</v>
      </c>
      <c r="DW27" s="90">
        <v>0</v>
      </c>
      <c r="DX27" s="90">
        <v>3278.3782800000004</v>
      </c>
      <c r="DY27" s="90">
        <v>21666.654999999999</v>
      </c>
      <c r="DZ27" s="90">
        <v>2917.6926400000002</v>
      </c>
      <c r="EA27" s="90">
        <v>9026.4632899999997</v>
      </c>
      <c r="EB27" s="90">
        <v>13000</v>
      </c>
      <c r="EC27" s="90">
        <v>4292.2376399999994</v>
      </c>
      <c r="ED27" s="90">
        <v>0</v>
      </c>
      <c r="EE27" s="90">
        <v>5478.2084000000004</v>
      </c>
      <c r="EF27" s="90">
        <v>0</v>
      </c>
      <c r="EG27" s="90">
        <v>0</v>
      </c>
      <c r="EH27" s="90">
        <v>0</v>
      </c>
      <c r="EI27" s="90">
        <v>0</v>
      </c>
      <c r="EJ27" s="90">
        <v>20592.009299999998</v>
      </c>
    </row>
    <row r="28" spans="1:140" s="70" customFormat="1" ht="23.25" thickBot="1" x14ac:dyDescent="0.25">
      <c r="A28" s="106" t="s">
        <v>373</v>
      </c>
      <c r="B28" s="86"/>
      <c r="C28" s="86">
        <f>SUM(D28:EJ28)</f>
        <v>555562.39999999991</v>
      </c>
      <c r="D28" s="87">
        <v>8453.2999999999993</v>
      </c>
      <c r="E28" s="87">
        <v>1091.5</v>
      </c>
      <c r="F28" s="87">
        <v>986.1</v>
      </c>
      <c r="G28" s="87"/>
      <c r="H28" s="87">
        <v>992.2</v>
      </c>
      <c r="I28" s="87">
        <v>530.1</v>
      </c>
      <c r="J28" s="87"/>
      <c r="K28" s="87"/>
      <c r="L28" s="88">
        <v>10673.3</v>
      </c>
      <c r="M28" s="87"/>
      <c r="N28" s="87">
        <v>801.2</v>
      </c>
      <c r="O28" s="87"/>
      <c r="P28" s="87">
        <v>5152.2</v>
      </c>
      <c r="Q28" s="87"/>
      <c r="R28" s="87">
        <v>8.9</v>
      </c>
      <c r="S28" s="88">
        <v>4705.5</v>
      </c>
      <c r="T28" s="87">
        <v>11521.7</v>
      </c>
      <c r="U28" s="88">
        <v>26121.4</v>
      </c>
      <c r="V28" s="87">
        <v>3869.9</v>
      </c>
      <c r="W28" s="87">
        <v>36672.400000000001</v>
      </c>
      <c r="X28" s="87">
        <v>3433.9</v>
      </c>
      <c r="Y28" s="87">
        <v>267.39999999999998</v>
      </c>
      <c r="Z28" s="87">
        <v>0.5</v>
      </c>
      <c r="AA28" s="87">
        <v>2933.1</v>
      </c>
      <c r="AB28" s="87">
        <v>110008.9</v>
      </c>
      <c r="AC28" s="87">
        <v>92081.600000000006</v>
      </c>
      <c r="AD28" s="87"/>
      <c r="AE28" s="88">
        <v>13747.9</v>
      </c>
      <c r="AF28" s="88"/>
      <c r="AG28" s="88"/>
      <c r="AH28" s="88"/>
      <c r="AI28" s="87">
        <v>360</v>
      </c>
      <c r="AJ28" s="88">
        <v>6532.6</v>
      </c>
      <c r="AK28" s="87">
        <v>23310.6</v>
      </c>
      <c r="AL28" s="87">
        <v>3114.3</v>
      </c>
      <c r="AM28" s="87"/>
      <c r="AN28" s="87">
        <v>6359.4</v>
      </c>
      <c r="AO28" s="88">
        <v>7915.9</v>
      </c>
      <c r="AP28" s="87">
        <v>199.1</v>
      </c>
      <c r="AQ28" s="87"/>
      <c r="AR28" s="87">
        <v>35809.599999999999</v>
      </c>
      <c r="AS28" s="87"/>
      <c r="AT28" s="87">
        <v>257.5</v>
      </c>
      <c r="AU28" s="87"/>
      <c r="AV28" s="87">
        <v>5961.3</v>
      </c>
      <c r="AW28" s="87">
        <v>1887.9</v>
      </c>
      <c r="AX28" s="87"/>
      <c r="AY28" s="87">
        <v>1221.5</v>
      </c>
      <c r="AZ28" s="87">
        <v>1073.3</v>
      </c>
      <c r="BA28" s="88"/>
      <c r="BB28" s="90">
        <v>15375.6</v>
      </c>
      <c r="BC28" s="90">
        <v>1804.4</v>
      </c>
      <c r="BD28" s="90">
        <v>1130.9000000000001</v>
      </c>
      <c r="BE28" s="90">
        <v>0</v>
      </c>
      <c r="BF28" s="90">
        <v>520.5</v>
      </c>
      <c r="BG28" s="90">
        <v>0</v>
      </c>
      <c r="BH28" s="90">
        <v>0</v>
      </c>
      <c r="BI28" s="90">
        <v>2137.5</v>
      </c>
      <c r="BJ28" s="90">
        <v>1423.9</v>
      </c>
      <c r="BK28" s="90">
        <v>3158.4</v>
      </c>
      <c r="BL28" s="90">
        <v>402.9</v>
      </c>
      <c r="BM28" s="90">
        <f>902.6+902.3</f>
        <v>1804.9</v>
      </c>
      <c r="BN28" s="90">
        <v>0</v>
      </c>
      <c r="BO28" s="90">
        <v>336.3</v>
      </c>
      <c r="BP28" s="90">
        <v>1366.1</v>
      </c>
      <c r="BQ28" s="90">
        <v>2794.1</v>
      </c>
      <c r="BR28" s="90">
        <v>0</v>
      </c>
      <c r="BS28" s="90"/>
      <c r="BT28" s="90">
        <v>126.4</v>
      </c>
      <c r="BU28" s="90">
        <v>1940.8</v>
      </c>
      <c r="BV28" s="90">
        <v>12660.5</v>
      </c>
      <c r="BW28" s="90">
        <v>9373.2000000000007</v>
      </c>
      <c r="BX28" s="90">
        <v>257.7</v>
      </c>
      <c r="BY28" s="90">
        <v>124.2</v>
      </c>
      <c r="BZ28" s="90"/>
      <c r="CA28" s="90">
        <v>43.3</v>
      </c>
      <c r="CB28" s="90"/>
      <c r="CC28" s="90">
        <v>8720.4</v>
      </c>
      <c r="CD28" s="90">
        <v>0</v>
      </c>
      <c r="CE28" s="90">
        <v>1559.2</v>
      </c>
      <c r="CF28" s="90">
        <v>354.8</v>
      </c>
      <c r="CG28" s="90">
        <v>0</v>
      </c>
      <c r="CH28" s="90"/>
      <c r="CI28" s="90">
        <v>1344.8</v>
      </c>
      <c r="CJ28" s="90">
        <v>0</v>
      </c>
      <c r="CK28" s="90">
        <v>0</v>
      </c>
      <c r="CL28" s="90">
        <v>0</v>
      </c>
      <c r="CM28" s="90">
        <v>0</v>
      </c>
      <c r="CN28" s="90"/>
      <c r="CO28" s="90">
        <v>1881.6</v>
      </c>
      <c r="CP28" s="90">
        <v>2305.3000000000002</v>
      </c>
      <c r="CQ28" s="90">
        <v>1514.4</v>
      </c>
      <c r="CR28" s="90">
        <v>0</v>
      </c>
      <c r="CS28" s="90">
        <v>394</v>
      </c>
      <c r="CT28" s="90">
        <v>0</v>
      </c>
      <c r="CU28" s="90">
        <v>333.6</v>
      </c>
      <c r="CV28" s="90">
        <v>0</v>
      </c>
      <c r="CW28" s="90">
        <v>0</v>
      </c>
      <c r="CX28" s="90">
        <v>0</v>
      </c>
      <c r="CY28" s="90"/>
      <c r="CZ28" s="90">
        <v>0</v>
      </c>
      <c r="DA28" s="90">
        <v>102.2</v>
      </c>
      <c r="DB28" s="90">
        <v>320.2</v>
      </c>
      <c r="DC28" s="90">
        <v>2555.6</v>
      </c>
      <c r="DD28" s="90">
        <v>149</v>
      </c>
      <c r="DE28" s="90">
        <v>145.6</v>
      </c>
      <c r="DF28" s="90">
        <v>1143.8</v>
      </c>
      <c r="DG28" s="90">
        <v>1269.3</v>
      </c>
      <c r="DH28" s="90">
        <v>70.5</v>
      </c>
      <c r="DI28" s="90">
        <v>505</v>
      </c>
      <c r="DJ28" s="90">
        <v>6.3</v>
      </c>
      <c r="DK28" s="90">
        <v>5386.6</v>
      </c>
      <c r="DL28" s="90">
        <v>0</v>
      </c>
      <c r="DM28" s="90">
        <v>642.79999999999995</v>
      </c>
      <c r="DN28" s="90"/>
      <c r="DO28" s="90">
        <v>392.9</v>
      </c>
      <c r="DP28" s="90">
        <v>1522</v>
      </c>
      <c r="DQ28" s="90">
        <v>6179.1</v>
      </c>
      <c r="DR28" s="90">
        <v>526.79999999999995</v>
      </c>
      <c r="DS28" s="90"/>
      <c r="DT28" s="90">
        <v>13498.4</v>
      </c>
      <c r="DU28" s="90">
        <v>0</v>
      </c>
      <c r="DV28" s="90">
        <v>256.39999999999998</v>
      </c>
      <c r="DW28" s="90">
        <v>292.3</v>
      </c>
      <c r="DX28" s="90">
        <v>807.1</v>
      </c>
      <c r="DY28" s="90">
        <v>2134.1</v>
      </c>
      <c r="DZ28" s="90">
        <v>0</v>
      </c>
      <c r="EA28" s="90">
        <v>205.5</v>
      </c>
      <c r="EB28" s="90">
        <v>191.1</v>
      </c>
      <c r="EC28" s="90"/>
      <c r="ED28" s="90">
        <v>0</v>
      </c>
      <c r="EE28" s="90">
        <v>0</v>
      </c>
      <c r="EF28" s="90">
        <v>0</v>
      </c>
      <c r="EG28" s="90"/>
      <c r="EH28" s="90">
        <v>0</v>
      </c>
      <c r="EI28" s="90">
        <v>1293.2</v>
      </c>
      <c r="EJ28" s="90">
        <f>9314.6+3406.3</f>
        <v>12720.900000000001</v>
      </c>
    </row>
    <row r="29" spans="1:140" s="70" customFormat="1" ht="12" thickBot="1" x14ac:dyDescent="0.25">
      <c r="A29" s="106" t="s">
        <v>374</v>
      </c>
      <c r="B29" s="86"/>
      <c r="C29" s="86">
        <f>SUM(D29:EJ29)</f>
        <v>3268.8099999999977</v>
      </c>
      <c r="D29" s="87"/>
      <c r="E29" s="87"/>
      <c r="F29" s="87"/>
      <c r="G29" s="87"/>
      <c r="H29" s="87">
        <v>20.2</v>
      </c>
      <c r="I29" s="87"/>
      <c r="J29" s="87">
        <v>0.5</v>
      </c>
      <c r="K29" s="87"/>
      <c r="L29" s="88">
        <v>0.3</v>
      </c>
      <c r="M29" s="87">
        <v>2007.3</v>
      </c>
      <c r="N29" s="87">
        <v>261.2</v>
      </c>
      <c r="O29" s="87">
        <v>8</v>
      </c>
      <c r="P29" s="87">
        <v>7.4</v>
      </c>
      <c r="Q29" s="87">
        <v>84.1</v>
      </c>
      <c r="R29" s="87">
        <v>152.30000000000001</v>
      </c>
      <c r="S29" s="88">
        <v>0.5</v>
      </c>
      <c r="T29" s="87"/>
      <c r="U29" s="88">
        <v>55.7</v>
      </c>
      <c r="V29" s="87">
        <v>6</v>
      </c>
      <c r="W29" s="87">
        <v>7.2</v>
      </c>
      <c r="X29" s="87"/>
      <c r="Y29" s="87">
        <v>2</v>
      </c>
      <c r="Z29" s="87">
        <v>7.1</v>
      </c>
      <c r="AA29" s="87"/>
      <c r="AB29" s="87">
        <v>48.6</v>
      </c>
      <c r="AC29" s="87">
        <v>90.2</v>
      </c>
      <c r="AD29" s="87">
        <v>22.9</v>
      </c>
      <c r="AE29" s="88"/>
      <c r="AF29" s="88">
        <v>1.4</v>
      </c>
      <c r="AG29" s="88"/>
      <c r="AH29" s="88">
        <v>3.2</v>
      </c>
      <c r="AI29" s="87"/>
      <c r="AJ29" s="88">
        <v>3.9</v>
      </c>
      <c r="AK29" s="87">
        <v>0.1</v>
      </c>
      <c r="AL29" s="87">
        <v>0.7</v>
      </c>
      <c r="AM29" s="87"/>
      <c r="AN29" s="87">
        <v>2.6</v>
      </c>
      <c r="AO29" s="88"/>
      <c r="AP29" s="87">
        <v>7.2</v>
      </c>
      <c r="AQ29" s="87"/>
      <c r="AR29" s="87">
        <v>7.6</v>
      </c>
      <c r="AS29" s="87">
        <v>38.299999999999997</v>
      </c>
      <c r="AT29" s="87">
        <v>3.4</v>
      </c>
      <c r="AU29" s="87"/>
      <c r="AV29" s="87">
        <v>5.0999999999999996</v>
      </c>
      <c r="AW29" s="87">
        <v>6.6</v>
      </c>
      <c r="AX29" s="87">
        <v>161.80000000000001</v>
      </c>
      <c r="AY29" s="87"/>
      <c r="AZ29" s="87"/>
      <c r="BA29" s="88"/>
      <c r="BB29" s="90">
        <v>0</v>
      </c>
      <c r="BC29" s="90">
        <v>0</v>
      </c>
      <c r="BD29" s="90">
        <v>0</v>
      </c>
      <c r="BE29" s="90">
        <v>3.6</v>
      </c>
      <c r="BF29" s="90">
        <v>12.8</v>
      </c>
      <c r="BG29" s="90">
        <v>3.2</v>
      </c>
      <c r="BH29" s="90">
        <v>0.2</v>
      </c>
      <c r="BI29" s="90">
        <v>0</v>
      </c>
      <c r="BJ29" s="90">
        <v>0</v>
      </c>
      <c r="BK29" s="90">
        <v>11.6</v>
      </c>
      <c r="BL29" s="90">
        <v>0</v>
      </c>
      <c r="BM29" s="90">
        <v>0.3</v>
      </c>
      <c r="BN29" s="90">
        <v>57.8</v>
      </c>
      <c r="BO29" s="90">
        <v>0</v>
      </c>
      <c r="BP29" s="90">
        <v>0</v>
      </c>
      <c r="BQ29" s="90">
        <v>6.7</v>
      </c>
      <c r="BR29" s="90">
        <v>2.9</v>
      </c>
      <c r="BS29" s="90"/>
      <c r="BT29" s="90">
        <v>0.9</v>
      </c>
      <c r="BU29" s="90">
        <v>12.3</v>
      </c>
      <c r="BV29" s="90">
        <v>0</v>
      </c>
      <c r="BW29" s="90">
        <v>0</v>
      </c>
      <c r="BX29" s="90">
        <v>0.1</v>
      </c>
      <c r="BY29" s="90">
        <v>1</v>
      </c>
      <c r="BZ29" s="90"/>
      <c r="CA29" s="90">
        <v>0.2</v>
      </c>
      <c r="CB29" s="90"/>
      <c r="CC29" s="90">
        <v>6.9</v>
      </c>
      <c r="CD29" s="90">
        <v>1.6</v>
      </c>
      <c r="CE29" s="90">
        <v>0.1</v>
      </c>
      <c r="CF29" s="90">
        <v>0</v>
      </c>
      <c r="CG29" s="90">
        <v>4.4000000000000004</v>
      </c>
      <c r="CH29" s="90"/>
      <c r="CI29" s="90">
        <v>0.2</v>
      </c>
      <c r="CJ29" s="90">
        <v>18.600000000000001</v>
      </c>
      <c r="CK29" s="90">
        <v>0.7</v>
      </c>
      <c r="CL29" s="90">
        <v>0.5</v>
      </c>
      <c r="CM29" s="90">
        <v>1.7</v>
      </c>
      <c r="CN29" s="90"/>
      <c r="CO29" s="90">
        <v>0</v>
      </c>
      <c r="CP29" s="90">
        <v>1.3</v>
      </c>
      <c r="CQ29" s="90">
        <v>3.1</v>
      </c>
      <c r="CR29" s="90">
        <v>0.6</v>
      </c>
      <c r="CS29" s="90">
        <v>7</v>
      </c>
      <c r="CT29" s="90">
        <v>0.2</v>
      </c>
      <c r="CU29" s="90">
        <v>4.5</v>
      </c>
      <c r="CV29" s="90">
        <v>0.3</v>
      </c>
      <c r="CW29" s="90">
        <v>0.6</v>
      </c>
      <c r="CX29" s="90">
        <v>0.2</v>
      </c>
      <c r="CY29" s="90"/>
      <c r="CZ29" s="90">
        <v>0.6</v>
      </c>
      <c r="DA29" s="90">
        <v>0.8</v>
      </c>
      <c r="DB29" s="90">
        <v>0</v>
      </c>
      <c r="DC29" s="90">
        <v>18.899999999999999</v>
      </c>
      <c r="DD29" s="90">
        <v>0.2</v>
      </c>
      <c r="DE29" s="90">
        <v>0</v>
      </c>
      <c r="DF29" s="90">
        <v>0</v>
      </c>
      <c r="DG29" s="90">
        <v>4.2</v>
      </c>
      <c r="DH29" s="90">
        <v>6.9</v>
      </c>
      <c r="DI29" s="90">
        <v>1.2</v>
      </c>
      <c r="DJ29" s="90">
        <v>11.6</v>
      </c>
      <c r="DK29" s="90">
        <v>0.01</v>
      </c>
      <c r="DL29" s="90">
        <v>1.1000000000000001</v>
      </c>
      <c r="DM29" s="90">
        <v>0</v>
      </c>
      <c r="DN29" s="90"/>
      <c r="DO29" s="90">
        <v>2.9</v>
      </c>
      <c r="DP29" s="90">
        <v>2.2000000000000002</v>
      </c>
      <c r="DQ29" s="90">
        <v>0.8</v>
      </c>
      <c r="DR29" s="90">
        <v>0</v>
      </c>
      <c r="DS29" s="90"/>
      <c r="DT29" s="90">
        <v>0</v>
      </c>
      <c r="DU29" s="90">
        <v>5.4</v>
      </c>
      <c r="DV29" s="90">
        <v>0.2</v>
      </c>
      <c r="DW29" s="90">
        <v>0</v>
      </c>
      <c r="DX29" s="90">
        <v>0.8</v>
      </c>
      <c r="DY29" s="90">
        <v>0</v>
      </c>
      <c r="DZ29" s="90">
        <v>1.1000000000000001</v>
      </c>
      <c r="EA29" s="90">
        <v>2.2000000000000002</v>
      </c>
      <c r="EB29" s="90">
        <v>1.6</v>
      </c>
      <c r="EC29" s="90"/>
      <c r="ED29" s="90">
        <v>0.3</v>
      </c>
      <c r="EE29" s="90">
        <v>0.6</v>
      </c>
      <c r="EF29" s="90">
        <v>10.4</v>
      </c>
      <c r="EG29" s="90"/>
      <c r="EH29" s="90">
        <v>0.1</v>
      </c>
      <c r="EI29" s="90">
        <v>0</v>
      </c>
      <c r="EJ29" s="90">
        <f>0.1+5.1</f>
        <v>5.1999999999999993</v>
      </c>
    </row>
    <row r="30" spans="1:140" s="70" customFormat="1" ht="12" thickBot="1" x14ac:dyDescent="0.25">
      <c r="A30" s="107" t="s">
        <v>375</v>
      </c>
      <c r="B30" s="86"/>
      <c r="C30" s="86">
        <f t="shared" si="3"/>
        <v>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8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</row>
    <row r="31" spans="1:140" s="70" customFormat="1" ht="12" thickBot="1" x14ac:dyDescent="0.25">
      <c r="A31" s="107" t="s">
        <v>376</v>
      </c>
      <c r="B31" s="92"/>
      <c r="C31" s="86">
        <f t="shared" si="3"/>
        <v>361188.96799999994</v>
      </c>
      <c r="D31" s="87">
        <v>194521.8</v>
      </c>
      <c r="E31" s="87">
        <v>1488</v>
      </c>
      <c r="F31" s="87">
        <v>392</v>
      </c>
      <c r="G31" s="87">
        <v>9887.5</v>
      </c>
      <c r="H31" s="87">
        <v>0</v>
      </c>
      <c r="I31" s="87">
        <v>0</v>
      </c>
      <c r="J31" s="87">
        <v>8680.98</v>
      </c>
      <c r="K31" s="87">
        <v>0</v>
      </c>
      <c r="L31" s="87">
        <v>0</v>
      </c>
      <c r="M31" s="87">
        <v>0</v>
      </c>
      <c r="N31" s="87">
        <v>43919.199999999997</v>
      </c>
      <c r="O31" s="87">
        <v>0</v>
      </c>
      <c r="P31" s="87">
        <v>1472</v>
      </c>
      <c r="Q31" s="87">
        <v>25119.7</v>
      </c>
      <c r="R31" s="87">
        <v>7108.8</v>
      </c>
      <c r="S31" s="87"/>
      <c r="T31" s="87">
        <v>0</v>
      </c>
      <c r="U31" s="87"/>
      <c r="V31" s="87">
        <v>3100</v>
      </c>
      <c r="W31" s="87">
        <v>2980</v>
      </c>
      <c r="X31" s="87">
        <v>1801.6</v>
      </c>
      <c r="Y31" s="87">
        <v>0</v>
      </c>
      <c r="Z31" s="87">
        <v>0</v>
      </c>
      <c r="AA31" s="87">
        <v>0</v>
      </c>
      <c r="AB31" s="87">
        <v>5608</v>
      </c>
      <c r="AC31" s="87">
        <v>0</v>
      </c>
      <c r="AD31" s="87">
        <v>0</v>
      </c>
      <c r="AE31" s="87">
        <v>5000</v>
      </c>
      <c r="AF31" s="87">
        <v>496.8</v>
      </c>
      <c r="AG31" s="87">
        <v>0</v>
      </c>
      <c r="AH31" s="87">
        <v>548.1</v>
      </c>
      <c r="AI31" s="87">
        <v>480</v>
      </c>
      <c r="AJ31" s="87"/>
      <c r="AK31" s="87">
        <v>0</v>
      </c>
      <c r="AL31" s="87">
        <v>4000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977.7</v>
      </c>
      <c r="AS31" s="87"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v>828.28800000000001</v>
      </c>
      <c r="AY31" s="87">
        <v>0</v>
      </c>
      <c r="AZ31" s="87">
        <v>0</v>
      </c>
      <c r="BA31" s="88">
        <v>1377</v>
      </c>
      <c r="BB31" s="90">
        <v>0</v>
      </c>
      <c r="BC31" s="90">
        <v>688</v>
      </c>
      <c r="BD31" s="90">
        <v>0</v>
      </c>
      <c r="BE31" s="90">
        <v>3824</v>
      </c>
      <c r="BF31" s="90">
        <v>500</v>
      </c>
      <c r="BG31" s="90">
        <v>0</v>
      </c>
      <c r="BH31" s="90">
        <v>0</v>
      </c>
      <c r="BI31" s="90">
        <v>0</v>
      </c>
      <c r="BJ31" s="90">
        <v>50</v>
      </c>
      <c r="BK31" s="90">
        <v>1</v>
      </c>
      <c r="BL31" s="90">
        <v>0</v>
      </c>
      <c r="BM31" s="90">
        <v>334.40000000000003</v>
      </c>
      <c r="BN31" s="90">
        <v>0</v>
      </c>
      <c r="BO31" s="90">
        <v>0</v>
      </c>
      <c r="BP31" s="90">
        <v>0</v>
      </c>
      <c r="BQ31" s="90">
        <v>317.8</v>
      </c>
      <c r="BR31" s="90">
        <v>0</v>
      </c>
      <c r="BS31" s="90">
        <v>0</v>
      </c>
      <c r="BT31" s="90">
        <v>0</v>
      </c>
      <c r="BU31" s="90">
        <v>0</v>
      </c>
      <c r="BV31" s="90">
        <v>0</v>
      </c>
      <c r="BW31" s="90">
        <v>0</v>
      </c>
      <c r="BX31" s="90">
        <v>0</v>
      </c>
      <c r="BY31" s="90">
        <v>0</v>
      </c>
      <c r="BZ31" s="90">
        <v>0</v>
      </c>
      <c r="CA31" s="90">
        <v>2000</v>
      </c>
      <c r="CB31" s="90">
        <v>500</v>
      </c>
      <c r="CC31" s="90">
        <v>1776</v>
      </c>
      <c r="CD31" s="90">
        <v>0</v>
      </c>
      <c r="CE31" s="90">
        <v>313.7</v>
      </c>
      <c r="CF31" s="90">
        <v>0</v>
      </c>
      <c r="CG31" s="90">
        <v>0</v>
      </c>
      <c r="CH31" s="90">
        <v>0</v>
      </c>
      <c r="CI31" s="90">
        <v>16712.8</v>
      </c>
      <c r="CJ31" s="90">
        <v>0</v>
      </c>
      <c r="CK31" s="90">
        <v>0</v>
      </c>
      <c r="CL31" s="90">
        <v>2920</v>
      </c>
      <c r="CM31" s="90">
        <v>0</v>
      </c>
      <c r="CN31" s="90">
        <v>0</v>
      </c>
      <c r="CO31" s="90">
        <v>0</v>
      </c>
      <c r="CP31" s="90">
        <v>0</v>
      </c>
      <c r="CQ31" s="90">
        <v>0</v>
      </c>
      <c r="CR31" s="90">
        <v>624</v>
      </c>
      <c r="CS31" s="90">
        <v>0</v>
      </c>
      <c r="CT31" s="90">
        <v>0</v>
      </c>
      <c r="CU31" s="90">
        <v>0</v>
      </c>
      <c r="CV31" s="90">
        <v>0</v>
      </c>
      <c r="CW31" s="90">
        <v>0</v>
      </c>
      <c r="CX31" s="90">
        <v>0</v>
      </c>
      <c r="CY31" s="90">
        <v>0</v>
      </c>
      <c r="CZ31" s="90">
        <v>0</v>
      </c>
      <c r="DA31" s="90">
        <v>1200</v>
      </c>
      <c r="DB31" s="90">
        <v>0</v>
      </c>
      <c r="DC31" s="90">
        <v>0</v>
      </c>
      <c r="DD31" s="90">
        <v>0</v>
      </c>
      <c r="DE31" s="90">
        <v>0</v>
      </c>
      <c r="DF31" s="90">
        <v>0</v>
      </c>
      <c r="DG31" s="90">
        <v>0</v>
      </c>
      <c r="DH31" s="90">
        <v>0</v>
      </c>
      <c r="DI31" s="90">
        <v>0</v>
      </c>
      <c r="DJ31" s="90">
        <v>0</v>
      </c>
      <c r="DK31" s="90">
        <v>0</v>
      </c>
      <c r="DL31" s="90">
        <v>0</v>
      </c>
      <c r="DM31" s="90">
        <v>264</v>
      </c>
      <c r="DN31" s="90">
        <v>0</v>
      </c>
      <c r="DO31" s="90">
        <v>0</v>
      </c>
      <c r="DP31" s="90">
        <v>0</v>
      </c>
      <c r="DQ31" s="90">
        <v>3584</v>
      </c>
      <c r="DR31" s="90">
        <v>0</v>
      </c>
      <c r="DS31" s="90">
        <v>0</v>
      </c>
      <c r="DT31" s="90">
        <v>0</v>
      </c>
      <c r="DU31" s="90">
        <v>0</v>
      </c>
      <c r="DV31" s="90">
        <v>0</v>
      </c>
      <c r="DW31" s="90">
        <v>0</v>
      </c>
      <c r="DX31" s="90">
        <v>432</v>
      </c>
      <c r="DY31" s="90">
        <v>3802.7000000000003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556.79999999999995</v>
      </c>
      <c r="EF31" s="90">
        <v>1000.3000000000001</v>
      </c>
      <c r="EG31" s="90">
        <v>0</v>
      </c>
      <c r="EH31" s="90">
        <v>0</v>
      </c>
      <c r="EI31" s="90">
        <v>0</v>
      </c>
      <c r="EJ31" s="90">
        <v>0</v>
      </c>
    </row>
    <row r="32" spans="1:140" s="70" customFormat="1" ht="12" thickBot="1" x14ac:dyDescent="0.25">
      <c r="A32" s="107" t="s">
        <v>377</v>
      </c>
      <c r="B32" s="92"/>
      <c r="C32" s="86">
        <f t="shared" si="3"/>
        <v>1945343.091</v>
      </c>
      <c r="D32" s="87">
        <v>4576</v>
      </c>
      <c r="E32" s="87">
        <v>0</v>
      </c>
      <c r="F32" s="87">
        <v>40</v>
      </c>
      <c r="G32" s="87">
        <v>748.80000000000007</v>
      </c>
      <c r="H32" s="87">
        <v>0</v>
      </c>
      <c r="I32" s="87">
        <v>0</v>
      </c>
      <c r="J32" s="87">
        <v>75</v>
      </c>
      <c r="K32" s="87">
        <v>0</v>
      </c>
      <c r="L32" s="87">
        <v>0</v>
      </c>
      <c r="M32" s="87">
        <v>0</v>
      </c>
      <c r="N32" s="87">
        <v>336158.2</v>
      </c>
      <c r="O32" s="87">
        <v>63.4</v>
      </c>
      <c r="P32" s="87">
        <v>3000</v>
      </c>
      <c r="Q32" s="87">
        <v>0</v>
      </c>
      <c r="R32" s="87">
        <v>1491.3</v>
      </c>
      <c r="S32" s="87"/>
      <c r="T32" s="87">
        <v>14400</v>
      </c>
      <c r="U32" s="87">
        <v>6809.5</v>
      </c>
      <c r="V32" s="87">
        <v>5000</v>
      </c>
      <c r="W32" s="87">
        <v>14236.98</v>
      </c>
      <c r="X32" s="87">
        <v>4330.92</v>
      </c>
      <c r="Y32" s="87">
        <v>5132.79</v>
      </c>
      <c r="Z32" s="87">
        <v>0</v>
      </c>
      <c r="AA32" s="87">
        <v>9229</v>
      </c>
      <c r="AB32" s="87">
        <v>24000</v>
      </c>
      <c r="AC32" s="87">
        <v>7505.4000000000005</v>
      </c>
      <c r="AD32" s="87">
        <v>29254.5</v>
      </c>
      <c r="AE32" s="87"/>
      <c r="AF32" s="87">
        <v>1339.6</v>
      </c>
      <c r="AG32" s="87">
        <v>0</v>
      </c>
      <c r="AH32" s="87">
        <v>22372.5</v>
      </c>
      <c r="AI32" s="87">
        <v>2332.8000000000002</v>
      </c>
      <c r="AJ32" s="87"/>
      <c r="AK32" s="87">
        <v>7896.4000000000005</v>
      </c>
      <c r="AL32" s="87">
        <v>13498</v>
      </c>
      <c r="AM32" s="87">
        <v>0</v>
      </c>
      <c r="AN32" s="87">
        <v>5178</v>
      </c>
      <c r="AO32" s="87">
        <v>0</v>
      </c>
      <c r="AP32" s="87">
        <v>98864</v>
      </c>
      <c r="AQ32" s="87">
        <v>0</v>
      </c>
      <c r="AR32" s="87">
        <v>6866.6</v>
      </c>
      <c r="AS32" s="87">
        <v>1224000</v>
      </c>
      <c r="AT32" s="87">
        <v>0</v>
      </c>
      <c r="AU32" s="87">
        <v>2710.7000000000003</v>
      </c>
      <c r="AV32" s="87">
        <v>0</v>
      </c>
      <c r="AW32" s="87">
        <v>0</v>
      </c>
      <c r="AX32" s="87">
        <v>20</v>
      </c>
      <c r="AY32" s="87">
        <v>2340</v>
      </c>
      <c r="AZ32" s="87">
        <v>2402.9580000000001</v>
      </c>
      <c r="BA32" s="88">
        <v>42169.2</v>
      </c>
      <c r="BB32" s="90">
        <v>108</v>
      </c>
      <c r="BC32" s="90">
        <v>0</v>
      </c>
      <c r="BD32" s="90">
        <v>0</v>
      </c>
      <c r="BE32" s="90">
        <v>5000</v>
      </c>
      <c r="BF32" s="90">
        <v>0</v>
      </c>
      <c r="BG32" s="90">
        <v>1740</v>
      </c>
      <c r="BH32" s="90">
        <v>0</v>
      </c>
      <c r="BI32" s="90">
        <v>1488.3</v>
      </c>
      <c r="BJ32" s="90">
        <v>0</v>
      </c>
      <c r="BK32" s="90">
        <v>0</v>
      </c>
      <c r="BL32" s="90">
        <v>0</v>
      </c>
      <c r="BM32" s="90">
        <v>126</v>
      </c>
      <c r="BN32" s="90">
        <v>0</v>
      </c>
      <c r="BO32" s="90">
        <v>0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</v>
      </c>
      <c r="BZ32" s="90">
        <v>0</v>
      </c>
      <c r="CA32" s="90">
        <v>0</v>
      </c>
      <c r="CB32" s="90">
        <v>307.00800000000004</v>
      </c>
      <c r="CC32" s="90">
        <v>2000</v>
      </c>
      <c r="CD32" s="90">
        <v>0</v>
      </c>
      <c r="CE32" s="90">
        <v>0</v>
      </c>
      <c r="CF32" s="90">
        <v>0</v>
      </c>
      <c r="CG32" s="90">
        <v>0</v>
      </c>
      <c r="CH32" s="90">
        <v>0</v>
      </c>
      <c r="CI32" s="90">
        <v>4350</v>
      </c>
      <c r="CJ32" s="90">
        <v>0</v>
      </c>
      <c r="CK32" s="90">
        <v>0</v>
      </c>
      <c r="CL32" s="90">
        <v>0</v>
      </c>
      <c r="CM32" s="90">
        <v>0</v>
      </c>
      <c r="CN32" s="90">
        <v>0</v>
      </c>
      <c r="CO32" s="90">
        <v>0</v>
      </c>
      <c r="CP32" s="90">
        <v>0</v>
      </c>
      <c r="CQ32" s="90">
        <v>0</v>
      </c>
      <c r="CR32" s="90">
        <v>0</v>
      </c>
      <c r="CS32" s="90">
        <v>830</v>
      </c>
      <c r="CT32" s="90">
        <v>0</v>
      </c>
      <c r="CU32" s="90">
        <v>0</v>
      </c>
      <c r="CV32" s="90">
        <v>0</v>
      </c>
      <c r="CW32" s="90">
        <v>0</v>
      </c>
      <c r="CX32" s="90">
        <v>802.83500000000004</v>
      </c>
      <c r="CY32" s="90">
        <v>0</v>
      </c>
      <c r="CZ32" s="90">
        <v>0</v>
      </c>
      <c r="DA32" s="90">
        <v>4850</v>
      </c>
      <c r="DB32" s="90">
        <v>0</v>
      </c>
      <c r="DC32" s="90">
        <v>0</v>
      </c>
      <c r="DD32" s="90">
        <v>0</v>
      </c>
      <c r="DE32" s="90">
        <v>0</v>
      </c>
      <c r="DF32" s="90">
        <v>1904</v>
      </c>
      <c r="DG32" s="90">
        <v>0</v>
      </c>
      <c r="DH32" s="90">
        <v>0</v>
      </c>
      <c r="DI32" s="90">
        <v>0</v>
      </c>
      <c r="DJ32" s="90">
        <v>0</v>
      </c>
      <c r="DK32" s="90">
        <v>0</v>
      </c>
      <c r="DL32" s="90">
        <v>0</v>
      </c>
      <c r="DM32" s="90">
        <v>2500</v>
      </c>
      <c r="DN32" s="90">
        <v>0</v>
      </c>
      <c r="DO32" s="90">
        <v>0</v>
      </c>
      <c r="DP32" s="90">
        <v>0</v>
      </c>
      <c r="DQ32" s="90">
        <v>2065.3000000000002</v>
      </c>
      <c r="DR32" s="90">
        <v>10800</v>
      </c>
      <c r="DS32" s="90">
        <v>0</v>
      </c>
      <c r="DT32" s="90">
        <v>0</v>
      </c>
      <c r="DU32" s="90">
        <v>0</v>
      </c>
      <c r="DV32" s="90">
        <v>0</v>
      </c>
      <c r="DW32" s="90">
        <v>0</v>
      </c>
      <c r="DX32" s="90">
        <v>1000</v>
      </c>
      <c r="DY32" s="90">
        <v>7429.1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0</v>
      </c>
      <c r="EI32" s="90">
        <v>0</v>
      </c>
      <c r="EJ32" s="90">
        <v>0</v>
      </c>
    </row>
    <row r="33" spans="1:140" s="70" customFormat="1" ht="12" thickBot="1" x14ac:dyDescent="0.25">
      <c r="A33" s="106" t="s">
        <v>378</v>
      </c>
      <c r="B33" s="92"/>
      <c r="C33" s="86">
        <f t="shared" si="3"/>
        <v>683.96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/>
      <c r="T33" s="87">
        <v>0</v>
      </c>
      <c r="U33" s="87"/>
      <c r="V33" s="87">
        <v>0</v>
      </c>
      <c r="W33" s="87">
        <v>200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/>
      <c r="AF33" s="87">
        <v>0</v>
      </c>
      <c r="AG33" s="87">
        <v>0</v>
      </c>
      <c r="AH33" s="87">
        <v>0</v>
      </c>
      <c r="AI33" s="87">
        <v>0</v>
      </c>
      <c r="AJ33" s="87"/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v>0</v>
      </c>
      <c r="BA33" s="88">
        <v>0</v>
      </c>
      <c r="BB33" s="90">
        <v>0</v>
      </c>
      <c r="BC33" s="90">
        <v>0</v>
      </c>
      <c r="BD33" s="90">
        <v>0</v>
      </c>
      <c r="BE33" s="90">
        <v>0</v>
      </c>
      <c r="BF33" s="90">
        <v>0</v>
      </c>
      <c r="BG33" s="90">
        <v>0</v>
      </c>
      <c r="BH33" s="90">
        <v>0</v>
      </c>
      <c r="BI33" s="90">
        <v>0</v>
      </c>
      <c r="BJ33" s="90">
        <v>0</v>
      </c>
      <c r="BK33" s="90">
        <v>0</v>
      </c>
      <c r="BL33" s="90">
        <v>0</v>
      </c>
      <c r="BM33" s="90">
        <v>0</v>
      </c>
      <c r="BN33" s="90">
        <v>0</v>
      </c>
      <c r="BO33" s="90">
        <v>0</v>
      </c>
      <c r="BP33" s="90">
        <v>0</v>
      </c>
      <c r="BQ33" s="90">
        <v>0</v>
      </c>
      <c r="BR33" s="90">
        <v>0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0</v>
      </c>
      <c r="BZ33" s="90">
        <v>0</v>
      </c>
      <c r="CA33" s="90">
        <v>0</v>
      </c>
      <c r="CB33" s="90">
        <v>0</v>
      </c>
      <c r="CC33" s="90">
        <v>39</v>
      </c>
      <c r="CD33" s="90">
        <v>60</v>
      </c>
      <c r="CE33" s="90">
        <v>0</v>
      </c>
      <c r="CF33" s="90">
        <v>0</v>
      </c>
      <c r="CG33" s="90">
        <v>0</v>
      </c>
      <c r="CH33" s="90">
        <v>0</v>
      </c>
      <c r="CI33" s="90">
        <v>0</v>
      </c>
      <c r="CJ33" s="90">
        <v>0</v>
      </c>
      <c r="CK33" s="90">
        <v>0</v>
      </c>
      <c r="CL33" s="90">
        <v>0</v>
      </c>
      <c r="CM33" s="90">
        <v>0</v>
      </c>
      <c r="CN33" s="90">
        <v>0</v>
      </c>
      <c r="CO33" s="90">
        <v>0</v>
      </c>
      <c r="CP33" s="90">
        <v>0</v>
      </c>
      <c r="CQ33" s="90">
        <v>0</v>
      </c>
      <c r="CR33" s="90">
        <v>0</v>
      </c>
      <c r="CS33" s="90">
        <v>0</v>
      </c>
      <c r="CT33" s="90">
        <v>0</v>
      </c>
      <c r="CU33" s="90">
        <v>0</v>
      </c>
      <c r="CV33" s="90">
        <v>0</v>
      </c>
      <c r="CW33" s="90">
        <v>0</v>
      </c>
      <c r="CX33" s="90">
        <v>0</v>
      </c>
      <c r="CY33" s="90">
        <v>0</v>
      </c>
      <c r="CZ33" s="90">
        <v>0</v>
      </c>
      <c r="DA33" s="90">
        <v>0</v>
      </c>
      <c r="DB33" s="90">
        <v>0</v>
      </c>
      <c r="DC33" s="90">
        <v>0</v>
      </c>
      <c r="DD33" s="90">
        <v>0</v>
      </c>
      <c r="DE33" s="90">
        <v>0</v>
      </c>
      <c r="DF33" s="90">
        <v>0</v>
      </c>
      <c r="DG33" s="90">
        <v>0</v>
      </c>
      <c r="DH33" s="90">
        <v>0</v>
      </c>
      <c r="DI33" s="90">
        <v>0</v>
      </c>
      <c r="DJ33" s="90">
        <v>0</v>
      </c>
      <c r="DK33" s="90">
        <v>0</v>
      </c>
      <c r="DL33" s="90">
        <v>0</v>
      </c>
      <c r="DM33" s="90">
        <v>384.96000000000004</v>
      </c>
      <c r="DN33" s="90">
        <v>0</v>
      </c>
      <c r="DO33" s="90">
        <v>0</v>
      </c>
      <c r="DP33" s="90">
        <v>0</v>
      </c>
      <c r="DQ33" s="90">
        <v>0</v>
      </c>
      <c r="DR33" s="90">
        <v>0</v>
      </c>
      <c r="DS33" s="90">
        <v>0</v>
      </c>
      <c r="DT33" s="90">
        <v>0</v>
      </c>
      <c r="DU33" s="90">
        <v>0</v>
      </c>
      <c r="DV33" s="90">
        <v>0</v>
      </c>
      <c r="DW33" s="90">
        <v>0</v>
      </c>
      <c r="DX33" s="90">
        <v>0</v>
      </c>
      <c r="DY33" s="90">
        <v>0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0</v>
      </c>
      <c r="EG33" s="90">
        <v>0</v>
      </c>
      <c r="EH33" s="90">
        <v>0</v>
      </c>
      <c r="EI33" s="90">
        <v>0</v>
      </c>
      <c r="EJ33" s="90">
        <v>0</v>
      </c>
    </row>
    <row r="34" spans="1:140" s="70" customFormat="1" ht="12" thickBot="1" x14ac:dyDescent="0.25">
      <c r="A34" s="106" t="s">
        <v>379</v>
      </c>
      <c r="B34" s="86"/>
      <c r="C34" s="86">
        <f t="shared" si="3"/>
        <v>908484.29999999993</v>
      </c>
      <c r="D34" s="94"/>
      <c r="E34" s="94"/>
      <c r="F34" s="94"/>
      <c r="G34" s="94">
        <v>12826</v>
      </c>
      <c r="H34" s="94"/>
      <c r="I34" s="94">
        <v>1272</v>
      </c>
      <c r="J34" s="94"/>
      <c r="K34" s="94"/>
      <c r="L34" s="94"/>
      <c r="M34" s="94">
        <v>270454.7</v>
      </c>
      <c r="N34" s="94">
        <v>104241</v>
      </c>
      <c r="O34" s="94"/>
      <c r="P34" s="94">
        <v>1590</v>
      </c>
      <c r="Q34" s="94">
        <v>58675</v>
      </c>
      <c r="R34" s="94">
        <v>216601.4</v>
      </c>
      <c r="S34" s="94"/>
      <c r="T34" s="94"/>
      <c r="U34" s="94"/>
      <c r="V34" s="94"/>
      <c r="W34" s="94">
        <v>2322</v>
      </c>
      <c r="X34" s="94"/>
      <c r="Y34" s="94"/>
      <c r="Z34" s="94"/>
      <c r="AA34" s="94"/>
      <c r="AB34" s="94"/>
      <c r="AC34" s="94"/>
      <c r="AD34" s="94">
        <v>2863</v>
      </c>
      <c r="AE34" s="94"/>
      <c r="AF34" s="94"/>
      <c r="AG34" s="94">
        <v>954</v>
      </c>
      <c r="AH34" s="94"/>
      <c r="AI34" s="94"/>
      <c r="AJ34" s="94"/>
      <c r="AK34" s="94"/>
      <c r="AL34" s="94"/>
      <c r="AM34" s="94"/>
      <c r="AN34" s="94"/>
      <c r="AO34" s="94"/>
      <c r="AP34" s="94">
        <v>40736.199999999997</v>
      </c>
      <c r="AQ34" s="94"/>
      <c r="AR34" s="94"/>
      <c r="AS34" s="94">
        <v>18656</v>
      </c>
      <c r="AT34" s="94"/>
      <c r="AU34" s="94"/>
      <c r="AV34" s="94"/>
      <c r="AW34" s="94"/>
      <c r="AX34" s="94"/>
      <c r="AY34" s="94"/>
      <c r="AZ34" s="94">
        <v>53636</v>
      </c>
      <c r="BA34" s="94">
        <v>106644</v>
      </c>
      <c r="BB34" s="90"/>
      <c r="BC34" s="90"/>
      <c r="BD34" s="90"/>
      <c r="BE34" s="90"/>
      <c r="BF34" s="90"/>
      <c r="BG34" s="90"/>
      <c r="BH34" s="90">
        <v>424</v>
      </c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>
        <v>3710</v>
      </c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>
        <v>9169</v>
      </c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>
        <v>954</v>
      </c>
      <c r="CU34" s="90"/>
      <c r="CV34" s="90">
        <f>1272+636</f>
        <v>1908</v>
      </c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>
        <v>848</v>
      </c>
    </row>
    <row r="35" spans="1:140" s="70" customFormat="1" ht="12" thickBot="1" x14ac:dyDescent="0.25">
      <c r="A35" s="107" t="s">
        <v>380</v>
      </c>
      <c r="B35" s="86"/>
      <c r="C35" s="86">
        <f t="shared" si="3"/>
        <v>584.70000000000005</v>
      </c>
      <c r="D35" s="87"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/>
      <c r="T35" s="87">
        <v>0</v>
      </c>
      <c r="U35" s="87"/>
      <c r="V35" s="87"/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/>
      <c r="AF35" s="87"/>
      <c r="AG35" s="87"/>
      <c r="AH35" s="87"/>
      <c r="AI35" s="87">
        <v>0</v>
      </c>
      <c r="AJ35" s="87"/>
      <c r="AK35" s="87">
        <v>0</v>
      </c>
      <c r="AL35" s="87">
        <v>0</v>
      </c>
      <c r="AM35" s="87"/>
      <c r="AN35" s="87">
        <v>0</v>
      </c>
      <c r="AO35" s="87"/>
      <c r="AP35" s="87">
        <v>0</v>
      </c>
      <c r="AQ35" s="87">
        <v>0</v>
      </c>
      <c r="AR35" s="87">
        <v>584.70000000000005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/>
      <c r="AZ35" s="87">
        <v>0</v>
      </c>
      <c r="BA35" s="88">
        <v>0</v>
      </c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</row>
    <row r="36" spans="1:140" s="70" customFormat="1" ht="12" thickBot="1" x14ac:dyDescent="0.25">
      <c r="A36" s="105" t="s">
        <v>381</v>
      </c>
      <c r="B36" s="96"/>
      <c r="C36" s="86">
        <f t="shared" si="3"/>
        <v>300</v>
      </c>
      <c r="D36" s="87"/>
      <c r="E36" s="87"/>
      <c r="F36" s="87"/>
      <c r="G36" s="87"/>
      <c r="H36" s="88"/>
      <c r="I36" s="87"/>
      <c r="J36" s="87"/>
      <c r="K36" s="87"/>
      <c r="L36" s="87"/>
      <c r="M36" s="87">
        <v>260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8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>
        <f>10+30</f>
        <v>40</v>
      </c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</row>
    <row r="37" spans="1:140" s="85" customFormat="1" ht="23.25" thickBot="1" x14ac:dyDescent="0.25">
      <c r="A37" s="106" t="s">
        <v>382</v>
      </c>
      <c r="B37" s="93" t="s">
        <v>275</v>
      </c>
      <c r="C37" s="97">
        <f>C38+C39+C40</f>
        <v>934.2</v>
      </c>
      <c r="D37" s="97">
        <f t="shared" ref="D37:BO37" si="7">D38+D39+D40</f>
        <v>0</v>
      </c>
      <c r="E37" s="97">
        <f t="shared" si="7"/>
        <v>0</v>
      </c>
      <c r="F37" s="97">
        <f t="shared" si="7"/>
        <v>0</v>
      </c>
      <c r="G37" s="97">
        <f t="shared" si="7"/>
        <v>0</v>
      </c>
      <c r="H37" s="97">
        <f t="shared" si="7"/>
        <v>0</v>
      </c>
      <c r="I37" s="97">
        <f t="shared" si="7"/>
        <v>0</v>
      </c>
      <c r="J37" s="97">
        <f t="shared" si="7"/>
        <v>0</v>
      </c>
      <c r="K37" s="97">
        <f t="shared" si="7"/>
        <v>0</v>
      </c>
      <c r="L37" s="97">
        <f t="shared" si="7"/>
        <v>0</v>
      </c>
      <c r="M37" s="97">
        <f t="shared" si="7"/>
        <v>0</v>
      </c>
      <c r="N37" s="97">
        <f t="shared" si="7"/>
        <v>0</v>
      </c>
      <c r="O37" s="97">
        <f t="shared" si="7"/>
        <v>0</v>
      </c>
      <c r="P37" s="97">
        <f t="shared" si="7"/>
        <v>0</v>
      </c>
      <c r="Q37" s="97">
        <f t="shared" si="7"/>
        <v>0</v>
      </c>
      <c r="R37" s="97">
        <f t="shared" si="7"/>
        <v>0</v>
      </c>
      <c r="S37" s="97">
        <f t="shared" si="7"/>
        <v>0</v>
      </c>
      <c r="T37" s="97">
        <f t="shared" si="7"/>
        <v>0</v>
      </c>
      <c r="U37" s="97">
        <f t="shared" si="7"/>
        <v>0</v>
      </c>
      <c r="V37" s="97">
        <f t="shared" si="7"/>
        <v>0</v>
      </c>
      <c r="W37" s="97">
        <f t="shared" si="7"/>
        <v>0</v>
      </c>
      <c r="X37" s="97">
        <f t="shared" si="7"/>
        <v>0</v>
      </c>
      <c r="Y37" s="97">
        <f t="shared" si="7"/>
        <v>0</v>
      </c>
      <c r="Z37" s="97">
        <f t="shared" si="7"/>
        <v>0</v>
      </c>
      <c r="AA37" s="97">
        <f t="shared" si="7"/>
        <v>0</v>
      </c>
      <c r="AB37" s="97">
        <f t="shared" si="7"/>
        <v>0</v>
      </c>
      <c r="AC37" s="97">
        <f t="shared" si="7"/>
        <v>0</v>
      </c>
      <c r="AD37" s="97">
        <f t="shared" si="7"/>
        <v>0</v>
      </c>
      <c r="AE37" s="97">
        <f t="shared" si="7"/>
        <v>0</v>
      </c>
      <c r="AF37" s="97">
        <f t="shared" si="7"/>
        <v>0</v>
      </c>
      <c r="AG37" s="97">
        <f t="shared" si="7"/>
        <v>0</v>
      </c>
      <c r="AH37" s="97">
        <f t="shared" si="7"/>
        <v>0</v>
      </c>
      <c r="AI37" s="97">
        <f t="shared" si="7"/>
        <v>0</v>
      </c>
      <c r="AJ37" s="97">
        <f t="shared" si="7"/>
        <v>0</v>
      </c>
      <c r="AK37" s="97">
        <f t="shared" si="7"/>
        <v>0</v>
      </c>
      <c r="AL37" s="97">
        <f t="shared" si="7"/>
        <v>0</v>
      </c>
      <c r="AM37" s="97">
        <f t="shared" si="7"/>
        <v>0</v>
      </c>
      <c r="AN37" s="97">
        <f t="shared" si="7"/>
        <v>0</v>
      </c>
      <c r="AO37" s="97">
        <f t="shared" si="7"/>
        <v>0</v>
      </c>
      <c r="AP37" s="97">
        <f t="shared" si="7"/>
        <v>0</v>
      </c>
      <c r="AQ37" s="97">
        <f t="shared" si="7"/>
        <v>0</v>
      </c>
      <c r="AR37" s="97">
        <f t="shared" si="7"/>
        <v>0</v>
      </c>
      <c r="AS37" s="97">
        <f t="shared" si="7"/>
        <v>0</v>
      </c>
      <c r="AT37" s="97">
        <f t="shared" si="7"/>
        <v>0</v>
      </c>
      <c r="AU37" s="97">
        <f t="shared" si="7"/>
        <v>0</v>
      </c>
      <c r="AV37" s="97">
        <f t="shared" si="7"/>
        <v>0</v>
      </c>
      <c r="AW37" s="97">
        <f t="shared" si="7"/>
        <v>0</v>
      </c>
      <c r="AX37" s="97">
        <f t="shared" si="7"/>
        <v>0</v>
      </c>
      <c r="AY37" s="97">
        <f t="shared" si="7"/>
        <v>0</v>
      </c>
      <c r="AZ37" s="97">
        <f t="shared" si="7"/>
        <v>0</v>
      </c>
      <c r="BA37" s="97">
        <f t="shared" si="7"/>
        <v>0</v>
      </c>
      <c r="BB37" s="97">
        <f t="shared" si="7"/>
        <v>0</v>
      </c>
      <c r="BC37" s="97">
        <f t="shared" si="7"/>
        <v>0</v>
      </c>
      <c r="BD37" s="97">
        <f t="shared" si="7"/>
        <v>0</v>
      </c>
      <c r="BE37" s="97">
        <f t="shared" si="7"/>
        <v>0</v>
      </c>
      <c r="BF37" s="97">
        <f t="shared" si="7"/>
        <v>0</v>
      </c>
      <c r="BG37" s="97">
        <f t="shared" si="7"/>
        <v>0</v>
      </c>
      <c r="BH37" s="97">
        <f t="shared" si="7"/>
        <v>0</v>
      </c>
      <c r="BI37" s="97">
        <f t="shared" si="7"/>
        <v>0</v>
      </c>
      <c r="BJ37" s="97">
        <f t="shared" si="7"/>
        <v>0</v>
      </c>
      <c r="BK37" s="97">
        <f t="shared" si="7"/>
        <v>0</v>
      </c>
      <c r="BL37" s="97">
        <f t="shared" si="7"/>
        <v>0</v>
      </c>
      <c r="BM37" s="97">
        <f t="shared" si="7"/>
        <v>934.2</v>
      </c>
      <c r="BN37" s="97">
        <f t="shared" si="7"/>
        <v>0</v>
      </c>
      <c r="BO37" s="97">
        <f t="shared" si="7"/>
        <v>0</v>
      </c>
      <c r="BP37" s="97">
        <f t="shared" ref="BP37:EA37" si="8">BP38+BP39+BP40</f>
        <v>0</v>
      </c>
      <c r="BQ37" s="97">
        <f t="shared" si="8"/>
        <v>0</v>
      </c>
      <c r="BR37" s="97">
        <f t="shared" si="8"/>
        <v>0</v>
      </c>
      <c r="BS37" s="97">
        <f t="shared" si="8"/>
        <v>0</v>
      </c>
      <c r="BT37" s="97">
        <f t="shared" si="8"/>
        <v>0</v>
      </c>
      <c r="BU37" s="97">
        <f t="shared" si="8"/>
        <v>0</v>
      </c>
      <c r="BV37" s="97">
        <f t="shared" si="8"/>
        <v>0</v>
      </c>
      <c r="BW37" s="97">
        <f t="shared" si="8"/>
        <v>0</v>
      </c>
      <c r="BX37" s="97">
        <f t="shared" si="8"/>
        <v>0</v>
      </c>
      <c r="BY37" s="97">
        <f t="shared" si="8"/>
        <v>0</v>
      </c>
      <c r="BZ37" s="97">
        <f t="shared" si="8"/>
        <v>0</v>
      </c>
      <c r="CA37" s="97">
        <f t="shared" si="8"/>
        <v>0</v>
      </c>
      <c r="CB37" s="97">
        <f t="shared" si="8"/>
        <v>0</v>
      </c>
      <c r="CC37" s="97">
        <f t="shared" si="8"/>
        <v>0</v>
      </c>
      <c r="CD37" s="97">
        <f t="shared" si="8"/>
        <v>0</v>
      </c>
      <c r="CE37" s="97">
        <f t="shared" si="8"/>
        <v>0</v>
      </c>
      <c r="CF37" s="97">
        <f t="shared" si="8"/>
        <v>0</v>
      </c>
      <c r="CG37" s="97">
        <f t="shared" si="8"/>
        <v>0</v>
      </c>
      <c r="CH37" s="97">
        <f t="shared" si="8"/>
        <v>0</v>
      </c>
      <c r="CI37" s="97">
        <f t="shared" si="8"/>
        <v>0</v>
      </c>
      <c r="CJ37" s="97">
        <f t="shared" si="8"/>
        <v>0</v>
      </c>
      <c r="CK37" s="97">
        <f t="shared" si="8"/>
        <v>0</v>
      </c>
      <c r="CL37" s="97">
        <f t="shared" si="8"/>
        <v>0</v>
      </c>
      <c r="CM37" s="97">
        <f t="shared" si="8"/>
        <v>0</v>
      </c>
      <c r="CN37" s="97">
        <f t="shared" si="8"/>
        <v>0</v>
      </c>
      <c r="CO37" s="97">
        <f t="shared" si="8"/>
        <v>0</v>
      </c>
      <c r="CP37" s="97">
        <f t="shared" si="8"/>
        <v>0</v>
      </c>
      <c r="CQ37" s="97">
        <f t="shared" si="8"/>
        <v>0</v>
      </c>
      <c r="CR37" s="97">
        <f t="shared" si="8"/>
        <v>0</v>
      </c>
      <c r="CS37" s="97">
        <f t="shared" si="8"/>
        <v>0</v>
      </c>
      <c r="CT37" s="97">
        <f t="shared" si="8"/>
        <v>0</v>
      </c>
      <c r="CU37" s="97">
        <f t="shared" si="8"/>
        <v>0</v>
      </c>
      <c r="CV37" s="97">
        <f t="shared" si="8"/>
        <v>0</v>
      </c>
      <c r="CW37" s="97">
        <f t="shared" si="8"/>
        <v>0</v>
      </c>
      <c r="CX37" s="97">
        <f t="shared" si="8"/>
        <v>0</v>
      </c>
      <c r="CY37" s="97">
        <f t="shared" si="8"/>
        <v>0</v>
      </c>
      <c r="CZ37" s="97">
        <f t="shared" si="8"/>
        <v>0</v>
      </c>
      <c r="DA37" s="97">
        <f t="shared" si="8"/>
        <v>0</v>
      </c>
      <c r="DB37" s="97">
        <f t="shared" si="8"/>
        <v>0</v>
      </c>
      <c r="DC37" s="97">
        <f t="shared" si="8"/>
        <v>0</v>
      </c>
      <c r="DD37" s="97">
        <f t="shared" si="8"/>
        <v>0</v>
      </c>
      <c r="DE37" s="97">
        <f t="shared" si="8"/>
        <v>0</v>
      </c>
      <c r="DF37" s="97">
        <f t="shared" si="8"/>
        <v>0</v>
      </c>
      <c r="DG37" s="97">
        <f t="shared" si="8"/>
        <v>0</v>
      </c>
      <c r="DH37" s="97">
        <f t="shared" si="8"/>
        <v>0</v>
      </c>
      <c r="DI37" s="97">
        <f t="shared" si="8"/>
        <v>0</v>
      </c>
      <c r="DJ37" s="97">
        <f t="shared" si="8"/>
        <v>0</v>
      </c>
      <c r="DK37" s="97">
        <f t="shared" si="8"/>
        <v>0</v>
      </c>
      <c r="DL37" s="97">
        <f t="shared" si="8"/>
        <v>0</v>
      </c>
      <c r="DM37" s="97">
        <f t="shared" si="8"/>
        <v>0</v>
      </c>
      <c r="DN37" s="97">
        <f t="shared" si="8"/>
        <v>0</v>
      </c>
      <c r="DO37" s="97">
        <f t="shared" si="8"/>
        <v>0</v>
      </c>
      <c r="DP37" s="97">
        <f t="shared" si="8"/>
        <v>0</v>
      </c>
      <c r="DQ37" s="97">
        <f t="shared" si="8"/>
        <v>0</v>
      </c>
      <c r="DR37" s="97">
        <f t="shared" si="8"/>
        <v>0</v>
      </c>
      <c r="DS37" s="97">
        <f t="shared" si="8"/>
        <v>0</v>
      </c>
      <c r="DT37" s="97">
        <f t="shared" si="8"/>
        <v>0</v>
      </c>
      <c r="DU37" s="97">
        <f t="shared" si="8"/>
        <v>0</v>
      </c>
      <c r="DV37" s="97">
        <f t="shared" si="8"/>
        <v>0</v>
      </c>
      <c r="DW37" s="97">
        <f t="shared" si="8"/>
        <v>0</v>
      </c>
      <c r="DX37" s="97">
        <f t="shared" si="8"/>
        <v>0</v>
      </c>
      <c r="DY37" s="97">
        <f t="shared" si="8"/>
        <v>0</v>
      </c>
      <c r="DZ37" s="97">
        <f t="shared" si="8"/>
        <v>0</v>
      </c>
      <c r="EA37" s="97">
        <f t="shared" si="8"/>
        <v>0</v>
      </c>
      <c r="EB37" s="97">
        <f t="shared" ref="EB37:EJ37" si="9">EB38+EB39+EB40</f>
        <v>0</v>
      </c>
      <c r="EC37" s="97">
        <f t="shared" si="9"/>
        <v>0</v>
      </c>
      <c r="ED37" s="97">
        <f t="shared" si="9"/>
        <v>0</v>
      </c>
      <c r="EE37" s="97">
        <f t="shared" si="9"/>
        <v>0</v>
      </c>
      <c r="EF37" s="97">
        <f t="shared" si="9"/>
        <v>0</v>
      </c>
      <c r="EG37" s="97">
        <f t="shared" si="9"/>
        <v>0</v>
      </c>
      <c r="EH37" s="97">
        <f t="shared" si="9"/>
        <v>0</v>
      </c>
      <c r="EI37" s="97">
        <f t="shared" si="9"/>
        <v>0</v>
      </c>
      <c r="EJ37" s="97">
        <f t="shared" si="9"/>
        <v>0</v>
      </c>
    </row>
    <row r="38" spans="1:140" s="70" customFormat="1" ht="23.25" thickBot="1" x14ac:dyDescent="0.25">
      <c r="A38" s="106" t="s">
        <v>383</v>
      </c>
      <c r="B38" s="86"/>
      <c r="C38" s="86">
        <f>SUM(D38:EJ38)</f>
        <v>0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</row>
    <row r="39" spans="1:140" s="70" customFormat="1" ht="26.25" customHeight="1" thickBot="1" x14ac:dyDescent="0.25">
      <c r="A39" s="106" t="s">
        <v>266</v>
      </c>
      <c r="B39" s="86"/>
      <c r="C39" s="86">
        <f>SUM(D39:EJ39)</f>
        <v>934.2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0"/>
      <c r="BC39" s="90"/>
      <c r="BD39" s="90"/>
      <c r="BE39" s="90"/>
      <c r="BF39" s="90"/>
      <c r="BG39" s="90">
        <v>0</v>
      </c>
      <c r="BH39" s="90"/>
      <c r="BI39" s="90"/>
      <c r="BJ39" s="90"/>
      <c r="BK39" s="90"/>
      <c r="BL39" s="90"/>
      <c r="BM39" s="90">
        <v>934.2</v>
      </c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>
        <v>0</v>
      </c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>
        <v>0</v>
      </c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>
        <v>0</v>
      </c>
      <c r="EB39" s="90">
        <v>0</v>
      </c>
      <c r="EC39" s="90"/>
      <c r="ED39" s="90"/>
      <c r="EE39" s="90">
        <v>0</v>
      </c>
      <c r="EF39" s="90"/>
      <c r="EG39" s="90"/>
      <c r="EH39" s="90"/>
      <c r="EI39" s="90"/>
      <c r="EJ39" s="90"/>
    </row>
    <row r="40" spans="1:140" s="70" customFormat="1" ht="12" thickBot="1" x14ac:dyDescent="0.25">
      <c r="A40" s="105" t="s">
        <v>384</v>
      </c>
      <c r="B40" s="86"/>
      <c r="C40" s="86">
        <f>SUM(D40:EJ40)</f>
        <v>0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</row>
    <row r="41" spans="1:140" s="85" customFormat="1" ht="12" thickBot="1" x14ac:dyDescent="0.25">
      <c r="A41" s="106" t="s">
        <v>385</v>
      </c>
      <c r="B41" s="93" t="s">
        <v>279</v>
      </c>
      <c r="C41" s="97">
        <f>C42+C43</f>
        <v>38338989.508099996</v>
      </c>
      <c r="D41" s="97">
        <f t="shared" ref="D41:BO41" si="10">D42+D43</f>
        <v>29988.3</v>
      </c>
      <c r="E41" s="97">
        <f t="shared" si="10"/>
        <v>0</v>
      </c>
      <c r="F41" s="97">
        <f>F42+F43</f>
        <v>1032357.053</v>
      </c>
      <c r="G41" s="97">
        <f t="shared" si="10"/>
        <v>0</v>
      </c>
      <c r="H41" s="97">
        <f t="shared" si="10"/>
        <v>0</v>
      </c>
      <c r="I41" s="97">
        <f t="shared" si="10"/>
        <v>0</v>
      </c>
      <c r="J41" s="97">
        <f t="shared" si="10"/>
        <v>0</v>
      </c>
      <c r="K41" s="97">
        <f t="shared" si="10"/>
        <v>0</v>
      </c>
      <c r="L41" s="97">
        <f t="shared" si="10"/>
        <v>0</v>
      </c>
      <c r="M41" s="97">
        <f t="shared" si="10"/>
        <v>0</v>
      </c>
      <c r="N41" s="97">
        <f t="shared" si="10"/>
        <v>0</v>
      </c>
      <c r="O41" s="97">
        <f t="shared" si="10"/>
        <v>0</v>
      </c>
      <c r="P41" s="97">
        <f t="shared" si="10"/>
        <v>0</v>
      </c>
      <c r="Q41" s="97">
        <f t="shared" si="10"/>
        <v>0</v>
      </c>
      <c r="R41" s="97">
        <f t="shared" si="10"/>
        <v>0</v>
      </c>
      <c r="S41" s="97">
        <f t="shared" si="10"/>
        <v>0</v>
      </c>
      <c r="T41" s="97">
        <f t="shared" si="10"/>
        <v>0</v>
      </c>
      <c r="U41" s="97">
        <f t="shared" si="10"/>
        <v>0</v>
      </c>
      <c r="V41" s="97">
        <f t="shared" si="10"/>
        <v>0</v>
      </c>
      <c r="W41" s="97">
        <f t="shared" si="10"/>
        <v>0</v>
      </c>
      <c r="X41" s="97">
        <f t="shared" si="10"/>
        <v>0</v>
      </c>
      <c r="Y41" s="97">
        <f t="shared" si="10"/>
        <v>0</v>
      </c>
      <c r="Z41" s="97">
        <f t="shared" si="10"/>
        <v>1352.9</v>
      </c>
      <c r="AA41" s="97">
        <f t="shared" si="10"/>
        <v>0</v>
      </c>
      <c r="AB41" s="97">
        <f t="shared" si="10"/>
        <v>0</v>
      </c>
      <c r="AC41" s="97">
        <f t="shared" si="10"/>
        <v>0</v>
      </c>
      <c r="AD41" s="97">
        <f t="shared" si="10"/>
        <v>0</v>
      </c>
      <c r="AE41" s="97">
        <f t="shared" si="10"/>
        <v>0</v>
      </c>
      <c r="AF41" s="97">
        <f t="shared" si="10"/>
        <v>0</v>
      </c>
      <c r="AG41" s="97">
        <f t="shared" si="10"/>
        <v>0</v>
      </c>
      <c r="AH41" s="97">
        <f t="shared" si="10"/>
        <v>0</v>
      </c>
      <c r="AI41" s="97">
        <f t="shared" si="10"/>
        <v>0</v>
      </c>
      <c r="AJ41" s="97">
        <f t="shared" si="10"/>
        <v>0</v>
      </c>
      <c r="AK41" s="97">
        <f t="shared" si="10"/>
        <v>0</v>
      </c>
      <c r="AL41" s="97">
        <f t="shared" si="10"/>
        <v>0</v>
      </c>
      <c r="AM41" s="97">
        <f t="shared" si="10"/>
        <v>0</v>
      </c>
      <c r="AN41" s="97">
        <f t="shared" si="10"/>
        <v>0</v>
      </c>
      <c r="AO41" s="97">
        <f t="shared" si="10"/>
        <v>0</v>
      </c>
      <c r="AP41" s="97">
        <f t="shared" si="10"/>
        <v>0</v>
      </c>
      <c r="AQ41" s="97">
        <f t="shared" si="10"/>
        <v>0</v>
      </c>
      <c r="AR41" s="97">
        <f t="shared" si="10"/>
        <v>0</v>
      </c>
      <c r="AS41" s="97">
        <f t="shared" si="10"/>
        <v>37275291.255099997</v>
      </c>
      <c r="AT41" s="97">
        <f t="shared" si="10"/>
        <v>0</v>
      </c>
      <c r="AU41" s="97">
        <f t="shared" si="10"/>
        <v>0</v>
      </c>
      <c r="AV41" s="97">
        <f t="shared" si="10"/>
        <v>0</v>
      </c>
      <c r="AW41" s="97">
        <f t="shared" si="10"/>
        <v>0</v>
      </c>
      <c r="AX41" s="97">
        <f t="shared" si="10"/>
        <v>0</v>
      </c>
      <c r="AY41" s="97">
        <f t="shared" si="10"/>
        <v>0</v>
      </c>
      <c r="AZ41" s="97">
        <f t="shared" si="10"/>
        <v>0</v>
      </c>
      <c r="BA41" s="97">
        <f t="shared" si="10"/>
        <v>0</v>
      </c>
      <c r="BB41" s="97">
        <f t="shared" si="10"/>
        <v>0</v>
      </c>
      <c r="BC41" s="97">
        <f t="shared" si="10"/>
        <v>0</v>
      </c>
      <c r="BD41" s="97">
        <f t="shared" si="10"/>
        <v>0</v>
      </c>
      <c r="BE41" s="97">
        <f t="shared" si="10"/>
        <v>0</v>
      </c>
      <c r="BF41" s="97">
        <f t="shared" si="10"/>
        <v>0</v>
      </c>
      <c r="BG41" s="97">
        <f t="shared" si="10"/>
        <v>0</v>
      </c>
      <c r="BH41" s="97">
        <f t="shared" si="10"/>
        <v>0</v>
      </c>
      <c r="BI41" s="97">
        <f t="shared" si="10"/>
        <v>0</v>
      </c>
      <c r="BJ41" s="97">
        <f t="shared" si="10"/>
        <v>0</v>
      </c>
      <c r="BK41" s="97">
        <f t="shared" si="10"/>
        <v>0</v>
      </c>
      <c r="BL41" s="97">
        <f t="shared" si="10"/>
        <v>0</v>
      </c>
      <c r="BM41" s="97">
        <f t="shared" si="10"/>
        <v>0</v>
      </c>
      <c r="BN41" s="97">
        <f t="shared" si="10"/>
        <v>0</v>
      </c>
      <c r="BO41" s="97">
        <f t="shared" si="10"/>
        <v>0</v>
      </c>
      <c r="BP41" s="97">
        <f t="shared" ref="BP41:EA41" si="11">BP42+BP43</f>
        <v>0</v>
      </c>
      <c r="BQ41" s="97">
        <f t="shared" si="11"/>
        <v>0</v>
      </c>
      <c r="BR41" s="97">
        <f t="shared" si="11"/>
        <v>0</v>
      </c>
      <c r="BS41" s="97">
        <f t="shared" si="11"/>
        <v>0</v>
      </c>
      <c r="BT41" s="97">
        <f t="shared" si="11"/>
        <v>0</v>
      </c>
      <c r="BU41" s="97">
        <f t="shared" si="11"/>
        <v>0</v>
      </c>
      <c r="BV41" s="97">
        <f t="shared" si="11"/>
        <v>0</v>
      </c>
      <c r="BW41" s="97">
        <f t="shared" si="11"/>
        <v>0</v>
      </c>
      <c r="BX41" s="97">
        <f t="shared" si="11"/>
        <v>0</v>
      </c>
      <c r="BY41" s="97">
        <f t="shared" si="11"/>
        <v>0</v>
      </c>
      <c r="BZ41" s="97">
        <f t="shared" si="11"/>
        <v>0</v>
      </c>
      <c r="CA41" s="97">
        <f t="shared" si="11"/>
        <v>0</v>
      </c>
      <c r="CB41" s="97">
        <f t="shared" si="11"/>
        <v>0</v>
      </c>
      <c r="CC41" s="97">
        <f t="shared" si="11"/>
        <v>0</v>
      </c>
      <c r="CD41" s="97">
        <f t="shared" si="11"/>
        <v>0</v>
      </c>
      <c r="CE41" s="97">
        <f t="shared" si="11"/>
        <v>0</v>
      </c>
      <c r="CF41" s="97">
        <f t="shared" si="11"/>
        <v>0</v>
      </c>
      <c r="CG41" s="97">
        <f t="shared" si="11"/>
        <v>0</v>
      </c>
      <c r="CH41" s="97">
        <f t="shared" si="11"/>
        <v>0</v>
      </c>
      <c r="CI41" s="97">
        <f t="shared" si="11"/>
        <v>0</v>
      </c>
      <c r="CJ41" s="97">
        <f t="shared" si="11"/>
        <v>0</v>
      </c>
      <c r="CK41" s="97">
        <f t="shared" si="11"/>
        <v>0</v>
      </c>
      <c r="CL41" s="97">
        <f t="shared" si="11"/>
        <v>0</v>
      </c>
      <c r="CM41" s="97">
        <f t="shared" si="11"/>
        <v>0</v>
      </c>
      <c r="CN41" s="97">
        <f t="shared" si="11"/>
        <v>0</v>
      </c>
      <c r="CO41" s="97">
        <f t="shared" si="11"/>
        <v>0</v>
      </c>
      <c r="CP41" s="97">
        <f t="shared" si="11"/>
        <v>0</v>
      </c>
      <c r="CQ41" s="97">
        <f t="shared" si="11"/>
        <v>0</v>
      </c>
      <c r="CR41" s="97">
        <f t="shared" si="11"/>
        <v>0</v>
      </c>
      <c r="CS41" s="97">
        <f t="shared" si="11"/>
        <v>0</v>
      </c>
      <c r="CT41" s="97">
        <f t="shared" si="11"/>
        <v>0</v>
      </c>
      <c r="CU41" s="97">
        <f t="shared" si="11"/>
        <v>0</v>
      </c>
      <c r="CV41" s="97">
        <f t="shared" si="11"/>
        <v>0</v>
      </c>
      <c r="CW41" s="97">
        <f t="shared" si="11"/>
        <v>0</v>
      </c>
      <c r="CX41" s="97">
        <f t="shared" si="11"/>
        <v>0</v>
      </c>
      <c r="CY41" s="97">
        <f t="shared" si="11"/>
        <v>0</v>
      </c>
      <c r="CZ41" s="97">
        <f t="shared" si="11"/>
        <v>0</v>
      </c>
      <c r="DA41" s="97">
        <f t="shared" si="11"/>
        <v>0</v>
      </c>
      <c r="DB41" s="97">
        <f t="shared" si="11"/>
        <v>0</v>
      </c>
      <c r="DC41" s="97">
        <f t="shared" si="11"/>
        <v>0</v>
      </c>
      <c r="DD41" s="97">
        <f t="shared" si="11"/>
        <v>0</v>
      </c>
      <c r="DE41" s="97">
        <f t="shared" si="11"/>
        <v>0</v>
      </c>
      <c r="DF41" s="97">
        <f t="shared" si="11"/>
        <v>0</v>
      </c>
      <c r="DG41" s="97">
        <f t="shared" si="11"/>
        <v>0</v>
      </c>
      <c r="DH41" s="97">
        <f t="shared" si="11"/>
        <v>0</v>
      </c>
      <c r="DI41" s="97">
        <f t="shared" si="11"/>
        <v>0</v>
      </c>
      <c r="DJ41" s="97">
        <f t="shared" si="11"/>
        <v>0</v>
      </c>
      <c r="DK41" s="97">
        <f t="shared" si="11"/>
        <v>0</v>
      </c>
      <c r="DL41" s="97">
        <f t="shared" si="11"/>
        <v>0</v>
      </c>
      <c r="DM41" s="97">
        <f t="shared" si="11"/>
        <v>0</v>
      </c>
      <c r="DN41" s="97">
        <f t="shared" si="11"/>
        <v>0</v>
      </c>
      <c r="DO41" s="97">
        <f t="shared" si="11"/>
        <v>0</v>
      </c>
      <c r="DP41" s="97">
        <f t="shared" si="11"/>
        <v>0</v>
      </c>
      <c r="DQ41" s="97">
        <f t="shared" si="11"/>
        <v>0</v>
      </c>
      <c r="DR41" s="97">
        <f t="shared" si="11"/>
        <v>0</v>
      </c>
      <c r="DS41" s="97">
        <f t="shared" si="11"/>
        <v>0</v>
      </c>
      <c r="DT41" s="97">
        <f t="shared" si="11"/>
        <v>0</v>
      </c>
      <c r="DU41" s="97">
        <f t="shared" si="11"/>
        <v>0</v>
      </c>
      <c r="DV41" s="97">
        <f t="shared" si="11"/>
        <v>0</v>
      </c>
      <c r="DW41" s="97">
        <f t="shared" si="11"/>
        <v>0</v>
      </c>
      <c r="DX41" s="97">
        <f t="shared" si="11"/>
        <v>0</v>
      </c>
      <c r="DY41" s="97">
        <f t="shared" si="11"/>
        <v>0</v>
      </c>
      <c r="DZ41" s="97">
        <f t="shared" si="11"/>
        <v>0</v>
      </c>
      <c r="EA41" s="97">
        <f t="shared" si="11"/>
        <v>0</v>
      </c>
      <c r="EB41" s="97">
        <f t="shared" ref="EB41:EJ41" si="12">EB42+EB43</f>
        <v>0</v>
      </c>
      <c r="EC41" s="97">
        <f t="shared" si="12"/>
        <v>0</v>
      </c>
      <c r="ED41" s="97">
        <f t="shared" si="12"/>
        <v>0</v>
      </c>
      <c r="EE41" s="97">
        <f t="shared" si="12"/>
        <v>0</v>
      </c>
      <c r="EF41" s="97">
        <f t="shared" si="12"/>
        <v>0</v>
      </c>
      <c r="EG41" s="97">
        <f t="shared" si="12"/>
        <v>0</v>
      </c>
      <c r="EH41" s="97">
        <f t="shared" si="12"/>
        <v>0</v>
      </c>
      <c r="EI41" s="97">
        <f t="shared" si="12"/>
        <v>0</v>
      </c>
      <c r="EJ41" s="97">
        <f t="shared" si="12"/>
        <v>0</v>
      </c>
    </row>
    <row r="42" spans="1:140" s="70" customFormat="1" ht="12" thickBot="1" x14ac:dyDescent="0.25">
      <c r="A42" s="106" t="s">
        <v>386</v>
      </c>
      <c r="B42" s="86"/>
      <c r="C42" s="86">
        <f>SUM(D42:EJ42)</f>
        <v>38338989.508099996</v>
      </c>
      <c r="D42" s="87">
        <v>29988.3</v>
      </c>
      <c r="E42" s="87">
        <v>0</v>
      </c>
      <c r="F42" s="87">
        <v>1032357.053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/>
      <c r="T42" s="87">
        <v>0</v>
      </c>
      <c r="U42" s="87"/>
      <c r="V42" s="87">
        <v>0</v>
      </c>
      <c r="W42" s="87">
        <v>0</v>
      </c>
      <c r="X42" s="87">
        <v>0</v>
      </c>
      <c r="Y42" s="87">
        <v>0</v>
      </c>
      <c r="Z42" s="87">
        <v>1352.9</v>
      </c>
      <c r="AA42" s="87">
        <v>0</v>
      </c>
      <c r="AB42" s="87">
        <v>0</v>
      </c>
      <c r="AC42" s="87">
        <v>0</v>
      </c>
      <c r="AD42" s="87">
        <v>0</v>
      </c>
      <c r="AE42" s="87"/>
      <c r="AF42" s="87">
        <v>0</v>
      </c>
      <c r="AG42" s="87">
        <v>0</v>
      </c>
      <c r="AH42" s="87">
        <v>0</v>
      </c>
      <c r="AI42" s="87">
        <v>0</v>
      </c>
      <c r="AJ42" s="87"/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98">
        <v>37275291.255099997</v>
      </c>
      <c r="AT42" s="87"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v>0</v>
      </c>
      <c r="BA42" s="88">
        <v>0</v>
      </c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</row>
    <row r="43" spans="1:140" s="70" customFormat="1" ht="12" thickBot="1" x14ac:dyDescent="0.25">
      <c r="A43" s="105" t="s">
        <v>387</v>
      </c>
      <c r="B43" s="86"/>
      <c r="C43" s="86">
        <f>SUM(D43:EJ43)</f>
        <v>0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</row>
    <row r="44" spans="1:140" s="85" customFormat="1" ht="23.25" thickBot="1" x14ac:dyDescent="0.25">
      <c r="A44" s="106" t="s">
        <v>388</v>
      </c>
      <c r="B44" s="99">
        <v>1.5</v>
      </c>
      <c r="C44" s="82">
        <f>C45+C46</f>
        <v>2671.2</v>
      </c>
      <c r="D44" s="82">
        <f t="shared" ref="D44:BO44" si="13">D45+D46</f>
        <v>0</v>
      </c>
      <c r="E44" s="82">
        <f t="shared" si="13"/>
        <v>0</v>
      </c>
      <c r="F44" s="82">
        <f t="shared" si="13"/>
        <v>0</v>
      </c>
      <c r="G44" s="82">
        <f t="shared" si="13"/>
        <v>0</v>
      </c>
      <c r="H44" s="82">
        <f t="shared" si="13"/>
        <v>0</v>
      </c>
      <c r="I44" s="82">
        <f t="shared" si="13"/>
        <v>0</v>
      </c>
      <c r="J44" s="82">
        <f t="shared" si="13"/>
        <v>0</v>
      </c>
      <c r="K44" s="82">
        <f t="shared" si="13"/>
        <v>2671.2</v>
      </c>
      <c r="L44" s="82">
        <f t="shared" si="13"/>
        <v>0</v>
      </c>
      <c r="M44" s="82">
        <f t="shared" si="13"/>
        <v>0</v>
      </c>
      <c r="N44" s="82">
        <f t="shared" si="13"/>
        <v>0</v>
      </c>
      <c r="O44" s="82">
        <f t="shared" si="13"/>
        <v>0</v>
      </c>
      <c r="P44" s="82">
        <f t="shared" si="13"/>
        <v>0</v>
      </c>
      <c r="Q44" s="82">
        <f t="shared" si="13"/>
        <v>0</v>
      </c>
      <c r="R44" s="82">
        <f t="shared" si="13"/>
        <v>0</v>
      </c>
      <c r="S44" s="82">
        <f t="shared" si="13"/>
        <v>0</v>
      </c>
      <c r="T44" s="82">
        <f t="shared" si="13"/>
        <v>0</v>
      </c>
      <c r="U44" s="82">
        <f t="shared" si="13"/>
        <v>0</v>
      </c>
      <c r="V44" s="82">
        <f t="shared" si="13"/>
        <v>0</v>
      </c>
      <c r="W44" s="82">
        <f t="shared" si="13"/>
        <v>0</v>
      </c>
      <c r="X44" s="82">
        <f t="shared" si="13"/>
        <v>0</v>
      </c>
      <c r="Y44" s="82">
        <f t="shared" si="13"/>
        <v>0</v>
      </c>
      <c r="Z44" s="82">
        <f t="shared" si="13"/>
        <v>0</v>
      </c>
      <c r="AA44" s="82">
        <f t="shared" si="13"/>
        <v>0</v>
      </c>
      <c r="AB44" s="82">
        <f t="shared" si="13"/>
        <v>0</v>
      </c>
      <c r="AC44" s="82">
        <f t="shared" si="13"/>
        <v>0</v>
      </c>
      <c r="AD44" s="82">
        <f t="shared" si="13"/>
        <v>0</v>
      </c>
      <c r="AE44" s="82">
        <f t="shared" si="13"/>
        <v>0</v>
      </c>
      <c r="AF44" s="82">
        <f t="shared" si="13"/>
        <v>0</v>
      </c>
      <c r="AG44" s="82">
        <f t="shared" si="13"/>
        <v>0</v>
      </c>
      <c r="AH44" s="82">
        <f t="shared" si="13"/>
        <v>0</v>
      </c>
      <c r="AI44" s="82">
        <f t="shared" si="13"/>
        <v>0</v>
      </c>
      <c r="AJ44" s="82">
        <f t="shared" si="13"/>
        <v>0</v>
      </c>
      <c r="AK44" s="82">
        <f t="shared" si="13"/>
        <v>0</v>
      </c>
      <c r="AL44" s="82">
        <f t="shared" si="13"/>
        <v>0</v>
      </c>
      <c r="AM44" s="82">
        <f t="shared" si="13"/>
        <v>0</v>
      </c>
      <c r="AN44" s="82">
        <f t="shared" si="13"/>
        <v>0</v>
      </c>
      <c r="AO44" s="82">
        <f t="shared" si="13"/>
        <v>0</v>
      </c>
      <c r="AP44" s="82">
        <f t="shared" si="13"/>
        <v>0</v>
      </c>
      <c r="AQ44" s="82">
        <f t="shared" si="13"/>
        <v>0</v>
      </c>
      <c r="AR44" s="82">
        <f t="shared" si="13"/>
        <v>0</v>
      </c>
      <c r="AS44" s="82">
        <f t="shared" si="13"/>
        <v>0</v>
      </c>
      <c r="AT44" s="82">
        <f t="shared" si="13"/>
        <v>0</v>
      </c>
      <c r="AU44" s="82">
        <f t="shared" si="13"/>
        <v>0</v>
      </c>
      <c r="AV44" s="82">
        <f t="shared" si="13"/>
        <v>0</v>
      </c>
      <c r="AW44" s="82">
        <f t="shared" si="13"/>
        <v>0</v>
      </c>
      <c r="AX44" s="82">
        <f t="shared" si="13"/>
        <v>0</v>
      </c>
      <c r="AY44" s="82">
        <f t="shared" si="13"/>
        <v>0</v>
      </c>
      <c r="AZ44" s="82">
        <f t="shared" si="13"/>
        <v>0</v>
      </c>
      <c r="BA44" s="82">
        <f t="shared" si="13"/>
        <v>0</v>
      </c>
      <c r="BB44" s="82">
        <f t="shared" si="13"/>
        <v>0</v>
      </c>
      <c r="BC44" s="82">
        <f t="shared" si="13"/>
        <v>0</v>
      </c>
      <c r="BD44" s="82">
        <f t="shared" si="13"/>
        <v>0</v>
      </c>
      <c r="BE44" s="82">
        <f t="shared" si="13"/>
        <v>0</v>
      </c>
      <c r="BF44" s="82">
        <f t="shared" si="13"/>
        <v>0</v>
      </c>
      <c r="BG44" s="82">
        <f t="shared" si="13"/>
        <v>0</v>
      </c>
      <c r="BH44" s="82">
        <f t="shared" si="13"/>
        <v>0</v>
      </c>
      <c r="BI44" s="82">
        <f t="shared" si="13"/>
        <v>0</v>
      </c>
      <c r="BJ44" s="82">
        <f t="shared" si="13"/>
        <v>0</v>
      </c>
      <c r="BK44" s="82">
        <f t="shared" si="13"/>
        <v>0</v>
      </c>
      <c r="BL44" s="82">
        <f t="shared" si="13"/>
        <v>0</v>
      </c>
      <c r="BM44" s="82">
        <f t="shared" si="13"/>
        <v>0</v>
      </c>
      <c r="BN44" s="82">
        <f t="shared" si="13"/>
        <v>0</v>
      </c>
      <c r="BO44" s="82">
        <f t="shared" si="13"/>
        <v>0</v>
      </c>
      <c r="BP44" s="82">
        <f t="shared" ref="BP44:EA44" si="14">BP45+BP46</f>
        <v>0</v>
      </c>
      <c r="BQ44" s="82">
        <f t="shared" si="14"/>
        <v>0</v>
      </c>
      <c r="BR44" s="82">
        <f t="shared" si="14"/>
        <v>0</v>
      </c>
      <c r="BS44" s="82">
        <f t="shared" si="14"/>
        <v>0</v>
      </c>
      <c r="BT44" s="82">
        <f t="shared" si="14"/>
        <v>0</v>
      </c>
      <c r="BU44" s="82">
        <f t="shared" si="14"/>
        <v>0</v>
      </c>
      <c r="BV44" s="82">
        <f t="shared" si="14"/>
        <v>0</v>
      </c>
      <c r="BW44" s="82">
        <f t="shared" si="14"/>
        <v>0</v>
      </c>
      <c r="BX44" s="82">
        <f t="shared" si="14"/>
        <v>0</v>
      </c>
      <c r="BY44" s="82">
        <f t="shared" si="14"/>
        <v>0</v>
      </c>
      <c r="BZ44" s="82">
        <f t="shared" si="14"/>
        <v>0</v>
      </c>
      <c r="CA44" s="82">
        <f t="shared" si="14"/>
        <v>0</v>
      </c>
      <c r="CB44" s="82">
        <f t="shared" si="14"/>
        <v>0</v>
      </c>
      <c r="CC44" s="82">
        <f t="shared" si="14"/>
        <v>0</v>
      </c>
      <c r="CD44" s="82">
        <f t="shared" si="14"/>
        <v>0</v>
      </c>
      <c r="CE44" s="82">
        <f t="shared" si="14"/>
        <v>0</v>
      </c>
      <c r="CF44" s="82">
        <f t="shared" si="14"/>
        <v>0</v>
      </c>
      <c r="CG44" s="82">
        <f t="shared" si="14"/>
        <v>0</v>
      </c>
      <c r="CH44" s="82">
        <f t="shared" si="14"/>
        <v>0</v>
      </c>
      <c r="CI44" s="82">
        <f t="shared" si="14"/>
        <v>0</v>
      </c>
      <c r="CJ44" s="82">
        <f t="shared" si="14"/>
        <v>0</v>
      </c>
      <c r="CK44" s="82">
        <f t="shared" si="14"/>
        <v>0</v>
      </c>
      <c r="CL44" s="82">
        <f t="shared" si="14"/>
        <v>0</v>
      </c>
      <c r="CM44" s="82">
        <f t="shared" si="14"/>
        <v>0</v>
      </c>
      <c r="CN44" s="82">
        <f t="shared" si="14"/>
        <v>0</v>
      </c>
      <c r="CO44" s="82">
        <f t="shared" si="14"/>
        <v>0</v>
      </c>
      <c r="CP44" s="82">
        <f t="shared" si="14"/>
        <v>0</v>
      </c>
      <c r="CQ44" s="82">
        <f t="shared" si="14"/>
        <v>0</v>
      </c>
      <c r="CR44" s="82">
        <f t="shared" si="14"/>
        <v>0</v>
      </c>
      <c r="CS44" s="82">
        <f t="shared" si="14"/>
        <v>0</v>
      </c>
      <c r="CT44" s="82">
        <f t="shared" si="14"/>
        <v>0</v>
      </c>
      <c r="CU44" s="82">
        <f t="shared" si="14"/>
        <v>0</v>
      </c>
      <c r="CV44" s="82">
        <f t="shared" si="14"/>
        <v>0</v>
      </c>
      <c r="CW44" s="82">
        <f t="shared" si="14"/>
        <v>0</v>
      </c>
      <c r="CX44" s="82">
        <f t="shared" si="14"/>
        <v>0</v>
      </c>
      <c r="CY44" s="82">
        <f t="shared" si="14"/>
        <v>0</v>
      </c>
      <c r="CZ44" s="82">
        <f t="shared" si="14"/>
        <v>0</v>
      </c>
      <c r="DA44" s="82">
        <f t="shared" si="14"/>
        <v>0</v>
      </c>
      <c r="DB44" s="82">
        <f t="shared" si="14"/>
        <v>0</v>
      </c>
      <c r="DC44" s="82">
        <f t="shared" si="14"/>
        <v>0</v>
      </c>
      <c r="DD44" s="82">
        <f t="shared" si="14"/>
        <v>0</v>
      </c>
      <c r="DE44" s="82">
        <f t="shared" si="14"/>
        <v>0</v>
      </c>
      <c r="DF44" s="82">
        <f t="shared" si="14"/>
        <v>0</v>
      </c>
      <c r="DG44" s="82">
        <f t="shared" si="14"/>
        <v>0</v>
      </c>
      <c r="DH44" s="82">
        <f t="shared" si="14"/>
        <v>0</v>
      </c>
      <c r="DI44" s="82">
        <f t="shared" si="14"/>
        <v>0</v>
      </c>
      <c r="DJ44" s="82">
        <f t="shared" si="14"/>
        <v>0</v>
      </c>
      <c r="DK44" s="82">
        <f t="shared" si="14"/>
        <v>0</v>
      </c>
      <c r="DL44" s="82">
        <f t="shared" si="14"/>
        <v>0</v>
      </c>
      <c r="DM44" s="82">
        <f t="shared" si="14"/>
        <v>0</v>
      </c>
      <c r="DN44" s="82">
        <f t="shared" si="14"/>
        <v>0</v>
      </c>
      <c r="DO44" s="82">
        <f t="shared" si="14"/>
        <v>0</v>
      </c>
      <c r="DP44" s="82">
        <f t="shared" si="14"/>
        <v>0</v>
      </c>
      <c r="DQ44" s="82">
        <f t="shared" si="14"/>
        <v>0</v>
      </c>
      <c r="DR44" s="82">
        <f t="shared" si="14"/>
        <v>0</v>
      </c>
      <c r="DS44" s="82">
        <f t="shared" si="14"/>
        <v>0</v>
      </c>
      <c r="DT44" s="82">
        <f t="shared" si="14"/>
        <v>0</v>
      </c>
      <c r="DU44" s="82">
        <f t="shared" si="14"/>
        <v>0</v>
      </c>
      <c r="DV44" s="82">
        <f t="shared" si="14"/>
        <v>0</v>
      </c>
      <c r="DW44" s="82">
        <f t="shared" si="14"/>
        <v>0</v>
      </c>
      <c r="DX44" s="82">
        <f t="shared" si="14"/>
        <v>0</v>
      </c>
      <c r="DY44" s="82">
        <f t="shared" si="14"/>
        <v>0</v>
      </c>
      <c r="DZ44" s="82">
        <f t="shared" si="14"/>
        <v>0</v>
      </c>
      <c r="EA44" s="82">
        <f t="shared" si="14"/>
        <v>0</v>
      </c>
      <c r="EB44" s="82">
        <f t="shared" ref="EB44:EJ44" si="15">EB45+EB46</f>
        <v>0</v>
      </c>
      <c r="EC44" s="82">
        <f t="shared" si="15"/>
        <v>0</v>
      </c>
      <c r="ED44" s="82">
        <f t="shared" si="15"/>
        <v>0</v>
      </c>
      <c r="EE44" s="82">
        <f t="shared" si="15"/>
        <v>0</v>
      </c>
      <c r="EF44" s="82">
        <f t="shared" si="15"/>
        <v>0</v>
      </c>
      <c r="EG44" s="82">
        <f t="shared" si="15"/>
        <v>0</v>
      </c>
      <c r="EH44" s="82">
        <f t="shared" si="15"/>
        <v>0</v>
      </c>
      <c r="EI44" s="82">
        <f t="shared" si="15"/>
        <v>0</v>
      </c>
      <c r="EJ44" s="82">
        <f t="shared" si="15"/>
        <v>0</v>
      </c>
    </row>
    <row r="45" spans="1:140" s="70" customFormat="1" ht="12" thickBot="1" x14ac:dyDescent="0.25">
      <c r="A45" s="106" t="s">
        <v>266</v>
      </c>
      <c r="B45" s="86"/>
      <c r="C45" s="86">
        <f>SUM(D45:EJ45)</f>
        <v>2671.2</v>
      </c>
      <c r="D45" s="94"/>
      <c r="E45" s="94"/>
      <c r="F45" s="94"/>
      <c r="G45" s="94"/>
      <c r="H45" s="94"/>
      <c r="I45" s="94"/>
      <c r="J45" s="94"/>
      <c r="K45" s="94">
        <v>2671.2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</row>
    <row r="46" spans="1:140" s="70" customFormat="1" ht="12" thickBot="1" x14ac:dyDescent="0.25">
      <c r="A46" s="105" t="s">
        <v>389</v>
      </c>
      <c r="B46" s="86"/>
      <c r="C46" s="86">
        <f>SUM(D46:EJ46)</f>
        <v>0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</row>
    <row r="47" spans="1:140" s="85" customFormat="1" ht="12" thickBot="1" x14ac:dyDescent="0.25">
      <c r="A47" s="106" t="s">
        <v>390</v>
      </c>
      <c r="B47" s="99">
        <v>1.6</v>
      </c>
      <c r="C47" s="100">
        <f>C48+C49+C50+C51+C52</f>
        <v>303468.5</v>
      </c>
      <c r="D47" s="100">
        <f t="shared" ref="D47:BO47" si="16">D48+D49+D50+D51+D52</f>
        <v>0</v>
      </c>
      <c r="E47" s="100">
        <f t="shared" si="16"/>
        <v>0</v>
      </c>
      <c r="F47" s="100">
        <f t="shared" si="16"/>
        <v>29290</v>
      </c>
      <c r="G47" s="100">
        <f t="shared" si="16"/>
        <v>31617</v>
      </c>
      <c r="H47" s="100">
        <f t="shared" si="16"/>
        <v>20000</v>
      </c>
      <c r="I47" s="100">
        <f t="shared" si="16"/>
        <v>0</v>
      </c>
      <c r="J47" s="100">
        <f t="shared" si="16"/>
        <v>0</v>
      </c>
      <c r="K47" s="100">
        <f t="shared" si="16"/>
        <v>0</v>
      </c>
      <c r="L47" s="100">
        <f t="shared" si="16"/>
        <v>0</v>
      </c>
      <c r="M47" s="100">
        <f t="shared" si="16"/>
        <v>0</v>
      </c>
      <c r="N47" s="100">
        <f t="shared" si="16"/>
        <v>0</v>
      </c>
      <c r="O47" s="100">
        <f t="shared" si="16"/>
        <v>0</v>
      </c>
      <c r="P47" s="100">
        <f t="shared" si="16"/>
        <v>0</v>
      </c>
      <c r="Q47" s="100">
        <f t="shared" si="16"/>
        <v>0</v>
      </c>
      <c r="R47" s="100">
        <f t="shared" si="16"/>
        <v>0</v>
      </c>
      <c r="S47" s="100">
        <f t="shared" si="16"/>
        <v>0</v>
      </c>
      <c r="T47" s="100">
        <f t="shared" si="16"/>
        <v>0</v>
      </c>
      <c r="U47" s="100">
        <f t="shared" si="16"/>
        <v>0</v>
      </c>
      <c r="V47" s="100">
        <f t="shared" si="16"/>
        <v>0</v>
      </c>
      <c r="W47" s="100">
        <f t="shared" si="16"/>
        <v>0</v>
      </c>
      <c r="X47" s="100">
        <f t="shared" si="16"/>
        <v>0</v>
      </c>
      <c r="Y47" s="100">
        <f t="shared" si="16"/>
        <v>0</v>
      </c>
      <c r="Z47" s="100">
        <f t="shared" si="16"/>
        <v>0</v>
      </c>
      <c r="AA47" s="100">
        <f t="shared" si="16"/>
        <v>0</v>
      </c>
      <c r="AB47" s="100">
        <f t="shared" si="16"/>
        <v>15000</v>
      </c>
      <c r="AC47" s="100">
        <f t="shared" si="16"/>
        <v>0</v>
      </c>
      <c r="AD47" s="100">
        <f t="shared" si="16"/>
        <v>0</v>
      </c>
      <c r="AE47" s="100">
        <f t="shared" si="16"/>
        <v>0</v>
      </c>
      <c r="AF47" s="100">
        <f t="shared" si="16"/>
        <v>0</v>
      </c>
      <c r="AG47" s="100">
        <f t="shared" si="16"/>
        <v>0</v>
      </c>
      <c r="AH47" s="100">
        <f t="shared" si="16"/>
        <v>0</v>
      </c>
      <c r="AI47" s="100">
        <f t="shared" si="16"/>
        <v>0</v>
      </c>
      <c r="AJ47" s="100">
        <f t="shared" si="16"/>
        <v>0</v>
      </c>
      <c r="AK47" s="100">
        <f t="shared" si="16"/>
        <v>0</v>
      </c>
      <c r="AL47" s="100">
        <f t="shared" si="16"/>
        <v>0</v>
      </c>
      <c r="AM47" s="100">
        <f t="shared" si="16"/>
        <v>0</v>
      </c>
      <c r="AN47" s="100">
        <f t="shared" si="16"/>
        <v>0</v>
      </c>
      <c r="AO47" s="100">
        <f t="shared" si="16"/>
        <v>0</v>
      </c>
      <c r="AP47" s="100">
        <f t="shared" si="16"/>
        <v>0</v>
      </c>
      <c r="AQ47" s="100">
        <f t="shared" si="16"/>
        <v>0</v>
      </c>
      <c r="AR47" s="100">
        <f t="shared" si="16"/>
        <v>86908.9</v>
      </c>
      <c r="AS47" s="100">
        <f t="shared" si="16"/>
        <v>0</v>
      </c>
      <c r="AT47" s="100">
        <f t="shared" si="16"/>
        <v>0</v>
      </c>
      <c r="AU47" s="100">
        <f t="shared" si="16"/>
        <v>0</v>
      </c>
      <c r="AV47" s="100">
        <f t="shared" si="16"/>
        <v>0</v>
      </c>
      <c r="AW47" s="100">
        <f t="shared" si="16"/>
        <v>0</v>
      </c>
      <c r="AX47" s="100">
        <f t="shared" si="16"/>
        <v>0</v>
      </c>
      <c r="AY47" s="100">
        <f t="shared" si="16"/>
        <v>0</v>
      </c>
      <c r="AZ47" s="100">
        <f t="shared" si="16"/>
        <v>0</v>
      </c>
      <c r="BA47" s="100">
        <f t="shared" si="16"/>
        <v>120652.6</v>
      </c>
      <c r="BB47" s="100">
        <f t="shared" si="16"/>
        <v>0</v>
      </c>
      <c r="BC47" s="100">
        <f t="shared" si="16"/>
        <v>0</v>
      </c>
      <c r="BD47" s="100">
        <f t="shared" si="16"/>
        <v>0</v>
      </c>
      <c r="BE47" s="100">
        <f t="shared" si="16"/>
        <v>0</v>
      </c>
      <c r="BF47" s="100">
        <f t="shared" si="16"/>
        <v>0</v>
      </c>
      <c r="BG47" s="100">
        <f t="shared" si="16"/>
        <v>0</v>
      </c>
      <c r="BH47" s="100">
        <f t="shared" si="16"/>
        <v>0</v>
      </c>
      <c r="BI47" s="100">
        <f t="shared" si="16"/>
        <v>0</v>
      </c>
      <c r="BJ47" s="100">
        <f t="shared" si="16"/>
        <v>0</v>
      </c>
      <c r="BK47" s="100">
        <f t="shared" si="16"/>
        <v>0</v>
      </c>
      <c r="BL47" s="100">
        <f t="shared" si="16"/>
        <v>0</v>
      </c>
      <c r="BM47" s="100">
        <f t="shared" si="16"/>
        <v>0</v>
      </c>
      <c r="BN47" s="100">
        <f t="shared" si="16"/>
        <v>0</v>
      </c>
      <c r="BO47" s="100">
        <f t="shared" si="16"/>
        <v>0</v>
      </c>
      <c r="BP47" s="100">
        <f t="shared" ref="BP47:EA47" si="17">BP48+BP49+BP50+BP51+BP52</f>
        <v>0</v>
      </c>
      <c r="BQ47" s="100">
        <f t="shared" si="17"/>
        <v>0</v>
      </c>
      <c r="BR47" s="100">
        <f t="shared" si="17"/>
        <v>0</v>
      </c>
      <c r="BS47" s="100">
        <f t="shared" si="17"/>
        <v>0</v>
      </c>
      <c r="BT47" s="100">
        <f t="shared" si="17"/>
        <v>0</v>
      </c>
      <c r="BU47" s="100">
        <f t="shared" si="17"/>
        <v>0</v>
      </c>
      <c r="BV47" s="100">
        <f t="shared" si="17"/>
        <v>0</v>
      </c>
      <c r="BW47" s="100">
        <f t="shared" si="17"/>
        <v>0</v>
      </c>
      <c r="BX47" s="100">
        <f t="shared" si="17"/>
        <v>0</v>
      </c>
      <c r="BY47" s="100">
        <f t="shared" si="17"/>
        <v>0</v>
      </c>
      <c r="BZ47" s="100">
        <f t="shared" si="17"/>
        <v>0</v>
      </c>
      <c r="CA47" s="100">
        <f t="shared" si="17"/>
        <v>0</v>
      </c>
      <c r="CB47" s="100">
        <f t="shared" si="17"/>
        <v>0</v>
      </c>
      <c r="CC47" s="100">
        <f t="shared" si="17"/>
        <v>0</v>
      </c>
      <c r="CD47" s="100">
        <f t="shared" si="17"/>
        <v>0</v>
      </c>
      <c r="CE47" s="100">
        <f t="shared" si="17"/>
        <v>0</v>
      </c>
      <c r="CF47" s="100">
        <f t="shared" si="17"/>
        <v>0</v>
      </c>
      <c r="CG47" s="100">
        <f t="shared" si="17"/>
        <v>0</v>
      </c>
      <c r="CH47" s="100">
        <f t="shared" si="17"/>
        <v>0</v>
      </c>
      <c r="CI47" s="100">
        <f t="shared" si="17"/>
        <v>0</v>
      </c>
      <c r="CJ47" s="100">
        <f t="shared" si="17"/>
        <v>0</v>
      </c>
      <c r="CK47" s="100">
        <f t="shared" si="17"/>
        <v>0</v>
      </c>
      <c r="CL47" s="100">
        <f t="shared" si="17"/>
        <v>0</v>
      </c>
      <c r="CM47" s="100">
        <f t="shared" si="17"/>
        <v>0</v>
      </c>
      <c r="CN47" s="100">
        <f t="shared" si="17"/>
        <v>0</v>
      </c>
      <c r="CO47" s="100">
        <f t="shared" si="17"/>
        <v>0</v>
      </c>
      <c r="CP47" s="100">
        <f t="shared" si="17"/>
        <v>0</v>
      </c>
      <c r="CQ47" s="100">
        <f t="shared" si="17"/>
        <v>0</v>
      </c>
      <c r="CR47" s="100">
        <f t="shared" si="17"/>
        <v>0</v>
      </c>
      <c r="CS47" s="100">
        <f t="shared" si="17"/>
        <v>0</v>
      </c>
      <c r="CT47" s="100">
        <f t="shared" si="17"/>
        <v>0</v>
      </c>
      <c r="CU47" s="100">
        <f t="shared" si="17"/>
        <v>0</v>
      </c>
      <c r="CV47" s="100">
        <f t="shared" si="17"/>
        <v>0</v>
      </c>
      <c r="CW47" s="100">
        <f t="shared" si="17"/>
        <v>0</v>
      </c>
      <c r="CX47" s="100">
        <f t="shared" si="17"/>
        <v>0</v>
      </c>
      <c r="CY47" s="100">
        <f t="shared" si="17"/>
        <v>0</v>
      </c>
      <c r="CZ47" s="100">
        <f t="shared" si="17"/>
        <v>0</v>
      </c>
      <c r="DA47" s="100">
        <f t="shared" si="17"/>
        <v>0</v>
      </c>
      <c r="DB47" s="100">
        <f t="shared" si="17"/>
        <v>0</v>
      </c>
      <c r="DC47" s="100">
        <f t="shared" si="17"/>
        <v>0</v>
      </c>
      <c r="DD47" s="100">
        <f t="shared" si="17"/>
        <v>0</v>
      </c>
      <c r="DE47" s="100">
        <f t="shared" si="17"/>
        <v>0</v>
      </c>
      <c r="DF47" s="100">
        <f t="shared" si="17"/>
        <v>0</v>
      </c>
      <c r="DG47" s="100">
        <f t="shared" si="17"/>
        <v>0</v>
      </c>
      <c r="DH47" s="100">
        <f t="shared" si="17"/>
        <v>0</v>
      </c>
      <c r="DI47" s="100">
        <f t="shared" si="17"/>
        <v>0</v>
      </c>
      <c r="DJ47" s="100">
        <f t="shared" si="17"/>
        <v>0</v>
      </c>
      <c r="DK47" s="100">
        <f t="shared" si="17"/>
        <v>0</v>
      </c>
      <c r="DL47" s="100">
        <f t="shared" si="17"/>
        <v>0</v>
      </c>
      <c r="DM47" s="100">
        <f t="shared" si="17"/>
        <v>0</v>
      </c>
      <c r="DN47" s="100">
        <f t="shared" si="17"/>
        <v>0</v>
      </c>
      <c r="DO47" s="100">
        <f t="shared" si="17"/>
        <v>0</v>
      </c>
      <c r="DP47" s="100">
        <f t="shared" si="17"/>
        <v>0</v>
      </c>
      <c r="DQ47" s="100">
        <f t="shared" si="17"/>
        <v>0</v>
      </c>
      <c r="DR47" s="100">
        <f t="shared" si="17"/>
        <v>0</v>
      </c>
      <c r="DS47" s="100">
        <f t="shared" si="17"/>
        <v>0</v>
      </c>
      <c r="DT47" s="100">
        <f t="shared" si="17"/>
        <v>0</v>
      </c>
      <c r="DU47" s="100">
        <f t="shared" si="17"/>
        <v>0</v>
      </c>
      <c r="DV47" s="100">
        <f t="shared" si="17"/>
        <v>0</v>
      </c>
      <c r="DW47" s="100">
        <f t="shared" si="17"/>
        <v>0</v>
      </c>
      <c r="DX47" s="100">
        <f t="shared" si="17"/>
        <v>0</v>
      </c>
      <c r="DY47" s="100">
        <f t="shared" si="17"/>
        <v>0</v>
      </c>
      <c r="DZ47" s="100">
        <f t="shared" si="17"/>
        <v>0</v>
      </c>
      <c r="EA47" s="100">
        <f t="shared" si="17"/>
        <v>0</v>
      </c>
      <c r="EB47" s="100">
        <f t="shared" ref="EB47:EJ47" si="18">EB48+EB49+EB50+EB51+EB52</f>
        <v>0</v>
      </c>
      <c r="EC47" s="100">
        <f t="shared" si="18"/>
        <v>0</v>
      </c>
      <c r="ED47" s="100">
        <f t="shared" si="18"/>
        <v>0</v>
      </c>
      <c r="EE47" s="100">
        <f t="shared" si="18"/>
        <v>0</v>
      </c>
      <c r="EF47" s="100">
        <f t="shared" si="18"/>
        <v>0</v>
      </c>
      <c r="EG47" s="100">
        <f t="shared" si="18"/>
        <v>0</v>
      </c>
      <c r="EH47" s="100">
        <f t="shared" si="18"/>
        <v>0</v>
      </c>
      <c r="EI47" s="100">
        <f t="shared" si="18"/>
        <v>0</v>
      </c>
      <c r="EJ47" s="100">
        <f t="shared" si="18"/>
        <v>0</v>
      </c>
    </row>
    <row r="48" spans="1:140" s="70" customFormat="1" ht="12" thickBot="1" x14ac:dyDescent="0.25">
      <c r="A48" s="106" t="s">
        <v>391</v>
      </c>
      <c r="B48" s="86"/>
      <c r="C48" s="86">
        <f>SUM(D48:EJ48)</f>
        <v>1923</v>
      </c>
      <c r="D48" s="94"/>
      <c r="E48" s="94"/>
      <c r="F48" s="94">
        <v>923</v>
      </c>
      <c r="G48" s="94">
        <v>1000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</row>
    <row r="49" spans="1:140" s="70" customFormat="1" ht="12" thickBot="1" x14ac:dyDescent="0.25">
      <c r="A49" s="106" t="s">
        <v>392</v>
      </c>
      <c r="B49" s="86"/>
      <c r="C49" s="86">
        <f>SUM(D49:EJ49)</f>
        <v>43172</v>
      </c>
      <c r="D49" s="94"/>
      <c r="E49" s="94"/>
      <c r="F49" s="94">
        <v>4852</v>
      </c>
      <c r="G49" s="94">
        <v>10820</v>
      </c>
      <c r="H49" s="94">
        <v>20000</v>
      </c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>
        <v>7500</v>
      </c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</row>
    <row r="50" spans="1:140" s="70" customFormat="1" ht="12" thickBot="1" x14ac:dyDescent="0.25">
      <c r="A50" s="108" t="s">
        <v>393</v>
      </c>
      <c r="B50" s="86"/>
      <c r="C50" s="86">
        <f>SUM(D50:EJ50)</f>
        <v>41176.199999999997</v>
      </c>
      <c r="D50" s="88"/>
      <c r="E50" s="88"/>
      <c r="F50" s="88">
        <v>9115</v>
      </c>
      <c r="G50" s="88">
        <v>11297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7">
        <v>15000</v>
      </c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7">
        <v>1600</v>
      </c>
      <c r="AS50" s="88"/>
      <c r="AT50" s="88"/>
      <c r="AU50" s="88"/>
      <c r="AV50" s="88"/>
      <c r="AW50" s="88"/>
      <c r="AX50" s="88"/>
      <c r="AY50" s="88"/>
      <c r="AZ50" s="88"/>
      <c r="BA50" s="88">
        <v>4164.2</v>
      </c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</row>
    <row r="51" spans="1:140" s="70" customFormat="1" ht="12" thickBot="1" x14ac:dyDescent="0.25">
      <c r="A51" s="108" t="s">
        <v>394</v>
      </c>
      <c r="B51" s="101"/>
      <c r="C51" s="86">
        <f>SUM(D51:EJ51)</f>
        <v>109834.09999999999</v>
      </c>
      <c r="D51" s="94"/>
      <c r="E51" s="94"/>
      <c r="F51" s="94">
        <v>2400</v>
      </c>
      <c r="G51" s="94">
        <v>8500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>
        <v>74283.899999999994</v>
      </c>
      <c r="AS51" s="94"/>
      <c r="AT51" s="94"/>
      <c r="AU51" s="94"/>
      <c r="AV51" s="94"/>
      <c r="AW51" s="94"/>
      <c r="AX51" s="94"/>
      <c r="AY51" s="94"/>
      <c r="AZ51" s="94"/>
      <c r="BA51" s="94">
        <v>24650.2</v>
      </c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</row>
    <row r="52" spans="1:140" s="70" customFormat="1" ht="12" thickBot="1" x14ac:dyDescent="0.25">
      <c r="A52" s="109" t="s">
        <v>395</v>
      </c>
      <c r="B52" s="101"/>
      <c r="C52" s="86">
        <f>SUM(D52:EJ52)</f>
        <v>107363.2</v>
      </c>
      <c r="D52" s="94"/>
      <c r="E52" s="94"/>
      <c r="F52" s="94">
        <v>12000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>
        <v>11025</v>
      </c>
      <c r="AS52" s="94"/>
      <c r="AT52" s="94"/>
      <c r="AU52" s="94"/>
      <c r="AV52" s="94"/>
      <c r="AW52" s="94"/>
      <c r="AX52" s="94"/>
      <c r="AY52" s="94"/>
      <c r="AZ52" s="94"/>
      <c r="BA52" s="94">
        <v>84338.2</v>
      </c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</row>
    <row r="53" spans="1:140" s="70" customFormat="1" ht="12" thickBot="1" x14ac:dyDescent="0.25">
      <c r="A53" s="109" t="s">
        <v>396</v>
      </c>
      <c r="B53" s="101"/>
      <c r="C53" s="86">
        <f>C54</f>
        <v>0</v>
      </c>
      <c r="D53" s="86">
        <f t="shared" ref="D53:BO54" si="19">D54</f>
        <v>0</v>
      </c>
      <c r="E53" s="86">
        <f t="shared" si="19"/>
        <v>0</v>
      </c>
      <c r="F53" s="86">
        <f t="shared" si="19"/>
        <v>0</v>
      </c>
      <c r="G53" s="86">
        <f t="shared" si="19"/>
        <v>0</v>
      </c>
      <c r="H53" s="86">
        <f t="shared" si="19"/>
        <v>0</v>
      </c>
      <c r="I53" s="86">
        <f t="shared" si="19"/>
        <v>0</v>
      </c>
      <c r="J53" s="86">
        <f t="shared" si="19"/>
        <v>0</v>
      </c>
      <c r="K53" s="86">
        <f t="shared" si="19"/>
        <v>0</v>
      </c>
      <c r="L53" s="86">
        <f t="shared" si="19"/>
        <v>0</v>
      </c>
      <c r="M53" s="86">
        <f t="shared" si="19"/>
        <v>0</v>
      </c>
      <c r="N53" s="86">
        <f t="shared" si="19"/>
        <v>0</v>
      </c>
      <c r="O53" s="86">
        <f t="shared" si="19"/>
        <v>0</v>
      </c>
      <c r="P53" s="86">
        <f t="shared" si="19"/>
        <v>0</v>
      </c>
      <c r="Q53" s="86">
        <f t="shared" si="19"/>
        <v>0</v>
      </c>
      <c r="R53" s="86">
        <f t="shared" si="19"/>
        <v>0</v>
      </c>
      <c r="S53" s="86">
        <f t="shared" si="19"/>
        <v>0</v>
      </c>
      <c r="T53" s="86">
        <f t="shared" si="19"/>
        <v>0</v>
      </c>
      <c r="U53" s="86">
        <f t="shared" si="19"/>
        <v>0</v>
      </c>
      <c r="V53" s="86">
        <f t="shared" si="19"/>
        <v>0</v>
      </c>
      <c r="W53" s="86">
        <f t="shared" si="19"/>
        <v>0</v>
      </c>
      <c r="X53" s="86">
        <f t="shared" si="19"/>
        <v>0</v>
      </c>
      <c r="Y53" s="86">
        <f t="shared" si="19"/>
        <v>0</v>
      </c>
      <c r="Z53" s="86">
        <f t="shared" si="19"/>
        <v>0</v>
      </c>
      <c r="AA53" s="86">
        <f t="shared" si="19"/>
        <v>0</v>
      </c>
      <c r="AB53" s="86">
        <f t="shared" si="19"/>
        <v>0</v>
      </c>
      <c r="AC53" s="86">
        <f t="shared" si="19"/>
        <v>0</v>
      </c>
      <c r="AD53" s="86">
        <f t="shared" si="19"/>
        <v>0</v>
      </c>
      <c r="AE53" s="86">
        <f t="shared" si="19"/>
        <v>0</v>
      </c>
      <c r="AF53" s="86">
        <f t="shared" si="19"/>
        <v>0</v>
      </c>
      <c r="AG53" s="86">
        <f t="shared" si="19"/>
        <v>0</v>
      </c>
      <c r="AH53" s="86">
        <f t="shared" si="19"/>
        <v>0</v>
      </c>
      <c r="AI53" s="86">
        <f t="shared" si="19"/>
        <v>0</v>
      </c>
      <c r="AJ53" s="86">
        <f t="shared" si="19"/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ref="BP53:EA54" si="20">BP54</f>
        <v>0</v>
      </c>
      <c r="BQ53" s="86">
        <f t="shared" si="20"/>
        <v>0</v>
      </c>
      <c r="BR53" s="86">
        <f t="shared" si="20"/>
        <v>0</v>
      </c>
      <c r="BS53" s="86">
        <f t="shared" si="20"/>
        <v>0</v>
      </c>
      <c r="BT53" s="86">
        <f t="shared" si="20"/>
        <v>0</v>
      </c>
      <c r="BU53" s="86">
        <f t="shared" si="20"/>
        <v>0</v>
      </c>
      <c r="BV53" s="86">
        <f t="shared" si="20"/>
        <v>0</v>
      </c>
      <c r="BW53" s="86">
        <f t="shared" si="20"/>
        <v>0</v>
      </c>
      <c r="BX53" s="86">
        <f t="shared" si="20"/>
        <v>0</v>
      </c>
      <c r="BY53" s="86">
        <f t="shared" si="20"/>
        <v>0</v>
      </c>
      <c r="BZ53" s="86">
        <f t="shared" si="20"/>
        <v>0</v>
      </c>
      <c r="CA53" s="86">
        <f t="shared" si="20"/>
        <v>0</v>
      </c>
      <c r="CB53" s="86">
        <f t="shared" si="20"/>
        <v>0</v>
      </c>
      <c r="CC53" s="86">
        <f t="shared" si="20"/>
        <v>0</v>
      </c>
      <c r="CD53" s="86">
        <f t="shared" si="20"/>
        <v>0</v>
      </c>
      <c r="CE53" s="86">
        <f t="shared" si="20"/>
        <v>0</v>
      </c>
      <c r="CF53" s="86">
        <f t="shared" si="20"/>
        <v>0</v>
      </c>
      <c r="CG53" s="86">
        <f t="shared" si="20"/>
        <v>0</v>
      </c>
      <c r="CH53" s="86">
        <f t="shared" si="20"/>
        <v>0</v>
      </c>
      <c r="CI53" s="86">
        <f t="shared" si="20"/>
        <v>0</v>
      </c>
      <c r="CJ53" s="86">
        <f t="shared" si="20"/>
        <v>0</v>
      </c>
      <c r="CK53" s="86">
        <f t="shared" si="20"/>
        <v>0</v>
      </c>
      <c r="CL53" s="86">
        <f t="shared" si="20"/>
        <v>0</v>
      </c>
      <c r="CM53" s="86">
        <f t="shared" si="20"/>
        <v>0</v>
      </c>
      <c r="CN53" s="86">
        <f t="shared" si="20"/>
        <v>0</v>
      </c>
      <c r="CO53" s="86">
        <f t="shared" si="20"/>
        <v>0</v>
      </c>
      <c r="CP53" s="86">
        <f t="shared" si="20"/>
        <v>0</v>
      </c>
      <c r="CQ53" s="86">
        <f t="shared" si="20"/>
        <v>0</v>
      </c>
      <c r="CR53" s="86">
        <f t="shared" si="20"/>
        <v>0</v>
      </c>
      <c r="CS53" s="86">
        <f t="shared" si="20"/>
        <v>0</v>
      </c>
      <c r="CT53" s="86">
        <f t="shared" si="20"/>
        <v>0</v>
      </c>
      <c r="CU53" s="86">
        <f t="shared" si="20"/>
        <v>0</v>
      </c>
      <c r="CV53" s="86">
        <f t="shared" si="20"/>
        <v>0</v>
      </c>
      <c r="CW53" s="86">
        <f t="shared" si="20"/>
        <v>0</v>
      </c>
      <c r="CX53" s="86">
        <f t="shared" si="20"/>
        <v>0</v>
      </c>
      <c r="CY53" s="86">
        <f t="shared" si="20"/>
        <v>0</v>
      </c>
      <c r="CZ53" s="86">
        <f t="shared" si="20"/>
        <v>0</v>
      </c>
      <c r="DA53" s="86">
        <f t="shared" si="20"/>
        <v>0</v>
      </c>
      <c r="DB53" s="86">
        <f t="shared" si="20"/>
        <v>0</v>
      </c>
      <c r="DC53" s="86">
        <f t="shared" si="20"/>
        <v>0</v>
      </c>
      <c r="DD53" s="86">
        <f t="shared" si="20"/>
        <v>0</v>
      </c>
      <c r="DE53" s="86">
        <f t="shared" si="20"/>
        <v>0</v>
      </c>
      <c r="DF53" s="86">
        <f t="shared" si="20"/>
        <v>0</v>
      </c>
      <c r="DG53" s="86">
        <f t="shared" si="20"/>
        <v>0</v>
      </c>
      <c r="DH53" s="86">
        <f t="shared" si="20"/>
        <v>0</v>
      </c>
      <c r="DI53" s="86">
        <f t="shared" si="20"/>
        <v>0</v>
      </c>
      <c r="DJ53" s="86">
        <f t="shared" si="20"/>
        <v>0</v>
      </c>
      <c r="DK53" s="86">
        <f t="shared" si="20"/>
        <v>0</v>
      </c>
      <c r="DL53" s="86">
        <f t="shared" si="20"/>
        <v>0</v>
      </c>
      <c r="DM53" s="86">
        <f t="shared" si="20"/>
        <v>0</v>
      </c>
      <c r="DN53" s="86">
        <f t="shared" si="20"/>
        <v>0</v>
      </c>
      <c r="DO53" s="86">
        <f t="shared" si="20"/>
        <v>0</v>
      </c>
      <c r="DP53" s="86">
        <f t="shared" si="20"/>
        <v>0</v>
      </c>
      <c r="DQ53" s="86">
        <f t="shared" si="20"/>
        <v>0</v>
      </c>
      <c r="DR53" s="86">
        <f t="shared" si="20"/>
        <v>0</v>
      </c>
      <c r="DS53" s="86">
        <f t="shared" si="20"/>
        <v>0</v>
      </c>
      <c r="DT53" s="86">
        <f t="shared" si="20"/>
        <v>0</v>
      </c>
      <c r="DU53" s="86">
        <f t="shared" si="20"/>
        <v>0</v>
      </c>
      <c r="DV53" s="86">
        <f t="shared" si="20"/>
        <v>0</v>
      </c>
      <c r="DW53" s="86">
        <f t="shared" si="20"/>
        <v>0</v>
      </c>
      <c r="DX53" s="86">
        <f t="shared" si="20"/>
        <v>0</v>
      </c>
      <c r="DY53" s="86">
        <f t="shared" si="20"/>
        <v>0</v>
      </c>
      <c r="DZ53" s="86">
        <f t="shared" si="20"/>
        <v>0</v>
      </c>
      <c r="EA53" s="86">
        <f t="shared" si="20"/>
        <v>0</v>
      </c>
      <c r="EB53" s="86">
        <f t="shared" ref="EB53:EJ54" si="21">EB54</f>
        <v>0</v>
      </c>
      <c r="EC53" s="86">
        <f t="shared" si="21"/>
        <v>0</v>
      </c>
      <c r="ED53" s="86">
        <f t="shared" si="21"/>
        <v>0</v>
      </c>
      <c r="EE53" s="86">
        <f t="shared" si="21"/>
        <v>0</v>
      </c>
      <c r="EF53" s="86">
        <f t="shared" si="21"/>
        <v>0</v>
      </c>
      <c r="EG53" s="86">
        <f t="shared" si="21"/>
        <v>0</v>
      </c>
      <c r="EH53" s="86">
        <f t="shared" si="21"/>
        <v>0</v>
      </c>
      <c r="EI53" s="86">
        <f t="shared" si="21"/>
        <v>0</v>
      </c>
      <c r="EJ53" s="86">
        <f t="shared" si="21"/>
        <v>0</v>
      </c>
    </row>
    <row r="54" spans="1:140" s="85" customFormat="1" ht="12" thickBot="1" x14ac:dyDescent="0.25">
      <c r="A54" s="108" t="s">
        <v>397</v>
      </c>
      <c r="B54" s="76" t="s">
        <v>290</v>
      </c>
      <c r="C54" s="82">
        <f>C55</f>
        <v>0</v>
      </c>
      <c r="D54" s="82">
        <f t="shared" si="19"/>
        <v>0</v>
      </c>
      <c r="E54" s="82">
        <f t="shared" si="19"/>
        <v>0</v>
      </c>
      <c r="F54" s="82">
        <f t="shared" si="19"/>
        <v>0</v>
      </c>
      <c r="G54" s="82">
        <f t="shared" si="19"/>
        <v>0</v>
      </c>
      <c r="H54" s="82">
        <f t="shared" si="19"/>
        <v>0</v>
      </c>
      <c r="I54" s="82">
        <f t="shared" si="19"/>
        <v>0</v>
      </c>
      <c r="J54" s="82">
        <f t="shared" si="19"/>
        <v>0</v>
      </c>
      <c r="K54" s="82">
        <f t="shared" si="19"/>
        <v>0</v>
      </c>
      <c r="L54" s="82">
        <f t="shared" si="19"/>
        <v>0</v>
      </c>
      <c r="M54" s="82">
        <f t="shared" si="19"/>
        <v>0</v>
      </c>
      <c r="N54" s="82">
        <f t="shared" si="19"/>
        <v>0</v>
      </c>
      <c r="O54" s="82">
        <f t="shared" si="19"/>
        <v>0</v>
      </c>
      <c r="P54" s="82">
        <f t="shared" si="19"/>
        <v>0</v>
      </c>
      <c r="Q54" s="82">
        <f t="shared" si="19"/>
        <v>0</v>
      </c>
      <c r="R54" s="82">
        <f t="shared" si="19"/>
        <v>0</v>
      </c>
      <c r="S54" s="82">
        <f t="shared" si="19"/>
        <v>0</v>
      </c>
      <c r="T54" s="82">
        <f t="shared" si="19"/>
        <v>0</v>
      </c>
      <c r="U54" s="82">
        <f t="shared" si="19"/>
        <v>0</v>
      </c>
      <c r="V54" s="82">
        <f t="shared" si="19"/>
        <v>0</v>
      </c>
      <c r="W54" s="82">
        <f t="shared" si="19"/>
        <v>0</v>
      </c>
      <c r="X54" s="82">
        <f t="shared" si="19"/>
        <v>0</v>
      </c>
      <c r="Y54" s="82">
        <f t="shared" si="19"/>
        <v>0</v>
      </c>
      <c r="Z54" s="82">
        <f t="shared" si="19"/>
        <v>0</v>
      </c>
      <c r="AA54" s="82">
        <f t="shared" si="19"/>
        <v>0</v>
      </c>
      <c r="AB54" s="82">
        <f t="shared" si="19"/>
        <v>0</v>
      </c>
      <c r="AC54" s="82">
        <f t="shared" si="19"/>
        <v>0</v>
      </c>
      <c r="AD54" s="82">
        <f t="shared" si="19"/>
        <v>0</v>
      </c>
      <c r="AE54" s="82">
        <f t="shared" si="19"/>
        <v>0</v>
      </c>
      <c r="AF54" s="82">
        <f t="shared" si="19"/>
        <v>0</v>
      </c>
      <c r="AG54" s="82">
        <f t="shared" si="19"/>
        <v>0</v>
      </c>
      <c r="AH54" s="82">
        <f t="shared" si="19"/>
        <v>0</v>
      </c>
      <c r="AI54" s="82">
        <f t="shared" si="19"/>
        <v>0</v>
      </c>
      <c r="AJ54" s="82">
        <f t="shared" si="19"/>
        <v>0</v>
      </c>
      <c r="AK54" s="82">
        <f t="shared" si="19"/>
        <v>0</v>
      </c>
      <c r="AL54" s="82">
        <f t="shared" si="19"/>
        <v>0</v>
      </c>
      <c r="AM54" s="82">
        <f t="shared" si="19"/>
        <v>0</v>
      </c>
      <c r="AN54" s="82">
        <f t="shared" si="19"/>
        <v>0</v>
      </c>
      <c r="AO54" s="82">
        <f t="shared" si="19"/>
        <v>0</v>
      </c>
      <c r="AP54" s="82">
        <f t="shared" si="19"/>
        <v>0</v>
      </c>
      <c r="AQ54" s="82">
        <f t="shared" si="19"/>
        <v>0</v>
      </c>
      <c r="AR54" s="82">
        <f t="shared" si="19"/>
        <v>0</v>
      </c>
      <c r="AS54" s="82">
        <f t="shared" si="19"/>
        <v>0</v>
      </c>
      <c r="AT54" s="82">
        <f t="shared" si="19"/>
        <v>0</v>
      </c>
      <c r="AU54" s="82">
        <f t="shared" si="19"/>
        <v>0</v>
      </c>
      <c r="AV54" s="82">
        <f t="shared" si="19"/>
        <v>0</v>
      </c>
      <c r="AW54" s="82">
        <f t="shared" si="19"/>
        <v>0</v>
      </c>
      <c r="AX54" s="82">
        <f t="shared" si="19"/>
        <v>0</v>
      </c>
      <c r="AY54" s="82">
        <f t="shared" si="19"/>
        <v>0</v>
      </c>
      <c r="AZ54" s="82">
        <f t="shared" si="19"/>
        <v>0</v>
      </c>
      <c r="BA54" s="82">
        <f t="shared" si="19"/>
        <v>0</v>
      </c>
      <c r="BB54" s="82">
        <f t="shared" si="19"/>
        <v>0</v>
      </c>
      <c r="BC54" s="82">
        <f t="shared" si="19"/>
        <v>0</v>
      </c>
      <c r="BD54" s="82">
        <f t="shared" si="19"/>
        <v>0</v>
      </c>
      <c r="BE54" s="82">
        <f t="shared" si="19"/>
        <v>0</v>
      </c>
      <c r="BF54" s="82">
        <f t="shared" si="19"/>
        <v>0</v>
      </c>
      <c r="BG54" s="82">
        <f t="shared" si="19"/>
        <v>0</v>
      </c>
      <c r="BH54" s="82">
        <f t="shared" si="19"/>
        <v>0</v>
      </c>
      <c r="BI54" s="82">
        <f t="shared" si="19"/>
        <v>0</v>
      </c>
      <c r="BJ54" s="82">
        <f t="shared" si="19"/>
        <v>0</v>
      </c>
      <c r="BK54" s="82">
        <f t="shared" si="19"/>
        <v>0</v>
      </c>
      <c r="BL54" s="82">
        <f t="shared" si="19"/>
        <v>0</v>
      </c>
      <c r="BM54" s="82">
        <f t="shared" si="19"/>
        <v>0</v>
      </c>
      <c r="BN54" s="82">
        <f t="shared" si="19"/>
        <v>0</v>
      </c>
      <c r="BO54" s="82">
        <f t="shared" si="19"/>
        <v>0</v>
      </c>
      <c r="BP54" s="82">
        <f t="shared" si="20"/>
        <v>0</v>
      </c>
      <c r="BQ54" s="82">
        <f t="shared" si="20"/>
        <v>0</v>
      </c>
      <c r="BR54" s="82">
        <f t="shared" si="20"/>
        <v>0</v>
      </c>
      <c r="BS54" s="82">
        <f t="shared" si="20"/>
        <v>0</v>
      </c>
      <c r="BT54" s="82">
        <f t="shared" si="20"/>
        <v>0</v>
      </c>
      <c r="BU54" s="82">
        <f t="shared" si="20"/>
        <v>0</v>
      </c>
      <c r="BV54" s="82">
        <f t="shared" si="20"/>
        <v>0</v>
      </c>
      <c r="BW54" s="82">
        <f t="shared" si="20"/>
        <v>0</v>
      </c>
      <c r="BX54" s="82">
        <f t="shared" si="20"/>
        <v>0</v>
      </c>
      <c r="BY54" s="82">
        <f t="shared" si="20"/>
        <v>0</v>
      </c>
      <c r="BZ54" s="82">
        <f t="shared" si="20"/>
        <v>0</v>
      </c>
      <c r="CA54" s="82">
        <f t="shared" si="20"/>
        <v>0</v>
      </c>
      <c r="CB54" s="82">
        <f t="shared" si="20"/>
        <v>0</v>
      </c>
      <c r="CC54" s="82">
        <f t="shared" si="20"/>
        <v>0</v>
      </c>
      <c r="CD54" s="82">
        <f t="shared" si="20"/>
        <v>0</v>
      </c>
      <c r="CE54" s="82">
        <f t="shared" si="20"/>
        <v>0</v>
      </c>
      <c r="CF54" s="82">
        <f t="shared" si="20"/>
        <v>0</v>
      </c>
      <c r="CG54" s="82">
        <f t="shared" si="20"/>
        <v>0</v>
      </c>
      <c r="CH54" s="82">
        <f t="shared" si="20"/>
        <v>0</v>
      </c>
      <c r="CI54" s="82">
        <f t="shared" si="20"/>
        <v>0</v>
      </c>
      <c r="CJ54" s="82">
        <f t="shared" si="20"/>
        <v>0</v>
      </c>
      <c r="CK54" s="82">
        <f t="shared" si="20"/>
        <v>0</v>
      </c>
      <c r="CL54" s="82">
        <f t="shared" si="20"/>
        <v>0</v>
      </c>
      <c r="CM54" s="82">
        <f t="shared" si="20"/>
        <v>0</v>
      </c>
      <c r="CN54" s="82">
        <f t="shared" si="20"/>
        <v>0</v>
      </c>
      <c r="CO54" s="82">
        <f t="shared" si="20"/>
        <v>0</v>
      </c>
      <c r="CP54" s="82">
        <f t="shared" si="20"/>
        <v>0</v>
      </c>
      <c r="CQ54" s="82">
        <f t="shared" si="20"/>
        <v>0</v>
      </c>
      <c r="CR54" s="82">
        <f t="shared" si="20"/>
        <v>0</v>
      </c>
      <c r="CS54" s="82">
        <f t="shared" si="20"/>
        <v>0</v>
      </c>
      <c r="CT54" s="82">
        <f t="shared" si="20"/>
        <v>0</v>
      </c>
      <c r="CU54" s="82">
        <f t="shared" si="20"/>
        <v>0</v>
      </c>
      <c r="CV54" s="82">
        <f t="shared" si="20"/>
        <v>0</v>
      </c>
      <c r="CW54" s="82">
        <f t="shared" si="20"/>
        <v>0</v>
      </c>
      <c r="CX54" s="82">
        <f t="shared" si="20"/>
        <v>0</v>
      </c>
      <c r="CY54" s="82">
        <f t="shared" si="20"/>
        <v>0</v>
      </c>
      <c r="CZ54" s="82">
        <f t="shared" si="20"/>
        <v>0</v>
      </c>
      <c r="DA54" s="82">
        <f t="shared" si="20"/>
        <v>0</v>
      </c>
      <c r="DB54" s="82">
        <f t="shared" si="20"/>
        <v>0</v>
      </c>
      <c r="DC54" s="82">
        <f t="shared" si="20"/>
        <v>0</v>
      </c>
      <c r="DD54" s="82">
        <f t="shared" si="20"/>
        <v>0</v>
      </c>
      <c r="DE54" s="82">
        <f t="shared" si="20"/>
        <v>0</v>
      </c>
      <c r="DF54" s="82">
        <f t="shared" si="20"/>
        <v>0</v>
      </c>
      <c r="DG54" s="82">
        <f t="shared" si="20"/>
        <v>0</v>
      </c>
      <c r="DH54" s="82">
        <f t="shared" si="20"/>
        <v>0</v>
      </c>
      <c r="DI54" s="82">
        <f t="shared" si="20"/>
        <v>0</v>
      </c>
      <c r="DJ54" s="82">
        <f t="shared" si="20"/>
        <v>0</v>
      </c>
      <c r="DK54" s="82">
        <f t="shared" si="20"/>
        <v>0</v>
      </c>
      <c r="DL54" s="82">
        <f t="shared" si="20"/>
        <v>0</v>
      </c>
      <c r="DM54" s="82">
        <f t="shared" si="20"/>
        <v>0</v>
      </c>
      <c r="DN54" s="82">
        <f t="shared" si="20"/>
        <v>0</v>
      </c>
      <c r="DO54" s="82">
        <f t="shared" si="20"/>
        <v>0</v>
      </c>
      <c r="DP54" s="82">
        <f t="shared" si="20"/>
        <v>0</v>
      </c>
      <c r="DQ54" s="82">
        <f t="shared" si="20"/>
        <v>0</v>
      </c>
      <c r="DR54" s="82">
        <f t="shared" si="20"/>
        <v>0</v>
      </c>
      <c r="DS54" s="82">
        <f t="shared" si="20"/>
        <v>0</v>
      </c>
      <c r="DT54" s="82">
        <f t="shared" si="20"/>
        <v>0</v>
      </c>
      <c r="DU54" s="82">
        <f t="shared" si="20"/>
        <v>0</v>
      </c>
      <c r="DV54" s="82">
        <f t="shared" si="20"/>
        <v>0</v>
      </c>
      <c r="DW54" s="82">
        <f t="shared" si="20"/>
        <v>0</v>
      </c>
      <c r="DX54" s="82">
        <f t="shared" si="20"/>
        <v>0</v>
      </c>
      <c r="DY54" s="82">
        <f t="shared" si="20"/>
        <v>0</v>
      </c>
      <c r="DZ54" s="82">
        <f t="shared" si="20"/>
        <v>0</v>
      </c>
      <c r="EA54" s="82">
        <f t="shared" si="20"/>
        <v>0</v>
      </c>
      <c r="EB54" s="82">
        <f t="shared" si="21"/>
        <v>0</v>
      </c>
      <c r="EC54" s="82">
        <f t="shared" si="21"/>
        <v>0</v>
      </c>
      <c r="ED54" s="82">
        <f t="shared" si="21"/>
        <v>0</v>
      </c>
      <c r="EE54" s="82">
        <f t="shared" si="21"/>
        <v>0</v>
      </c>
      <c r="EF54" s="82">
        <f t="shared" si="21"/>
        <v>0</v>
      </c>
      <c r="EG54" s="82">
        <f t="shared" si="21"/>
        <v>0</v>
      </c>
      <c r="EH54" s="82">
        <f t="shared" si="21"/>
        <v>0</v>
      </c>
      <c r="EI54" s="82">
        <f t="shared" si="21"/>
        <v>0</v>
      </c>
      <c r="EJ54" s="82">
        <f t="shared" si="21"/>
        <v>0</v>
      </c>
    </row>
    <row r="55" spans="1:140" s="70" customFormat="1" ht="15" x14ac:dyDescent="0.25">
      <c r="A55" s="102"/>
      <c r="B55" s="101"/>
      <c r="C55" s="86">
        <f>SUM(D55:EJ55)</f>
        <v>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</row>
    <row r="56" spans="1:140" s="70" customFormat="1" ht="15" x14ac:dyDescent="0.25">
      <c r="A56" s="102"/>
    </row>
    <row r="57" spans="1:140" s="70" customFormat="1" ht="11.25" x14ac:dyDescent="0.2">
      <c r="A57" s="110" t="s">
        <v>319</v>
      </c>
    </row>
    <row r="58" spans="1:140" s="70" customFormat="1" ht="11.25" x14ac:dyDescent="0.2">
      <c r="A58" s="111" t="s">
        <v>320</v>
      </c>
    </row>
    <row r="59" spans="1:140" s="70" customFormat="1" ht="15" x14ac:dyDescent="0.2">
      <c r="A59" s="104"/>
      <c r="B59" s="70" t="s">
        <v>321</v>
      </c>
      <c r="W59" s="74"/>
    </row>
    <row r="60" spans="1:140" ht="15" x14ac:dyDescent="0.2">
      <c r="A60" s="104"/>
    </row>
  </sheetData>
  <mergeCells count="5">
    <mergeCell ref="A13:C13"/>
    <mergeCell ref="A9:C9"/>
    <mergeCell ref="A10:C10"/>
    <mergeCell ref="A11:C11"/>
    <mergeCell ref="A12:C12"/>
  </mergeCells>
  <phoneticPr fontId="6" type="noConversion"/>
  <pageMargins left="0.49" right="0.14000000000000001" top="0.17" bottom="0.1" header="0.05" footer="0.08"/>
  <pageSetup scale="80" orientation="portrait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top25</vt:lpstr>
      <vt:lpstr>Negtgel</vt:lpstr>
    </vt:vector>
  </TitlesOfParts>
  <Company>MTA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MJL</dc:creator>
  <cp:lastModifiedBy>user</cp:lastModifiedBy>
  <cp:lastPrinted>2007-12-07T08:15:41Z</cp:lastPrinted>
  <dcterms:created xsi:type="dcterms:W3CDTF">2007-06-28T00:58:53Z</dcterms:created>
  <dcterms:modified xsi:type="dcterms:W3CDTF">2014-04-16T08:48:02Z</dcterms:modified>
</cp:coreProperties>
</file>